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650" yWindow="-15" windowWidth="13560" windowHeight="11760"/>
  </bookViews>
  <sheets>
    <sheet name="Présentation" sheetId="1" r:id="rId1"/>
    <sheet name="Paramètres" sheetId="2" r:id="rId2"/>
    <sheet name="Groupe à 4 - 2x1" sheetId="3" r:id="rId3"/>
    <sheet name="Groupe à 5 - 2x2" sheetId="14" r:id="rId4"/>
    <sheet name="Groupe à 6 - 3x2" sheetId="11" r:id="rId5"/>
    <sheet name="Groupe à 7 - 3x2" sheetId="13" r:id="rId6"/>
    <sheet name="Groupe à 7 - 3x3" sheetId="15" r:id="rId7"/>
  </sheets>
  <definedNames>
    <definedName name="Liste_Complete">Paramètres!$B$5:$E$39</definedName>
    <definedName name="Liste_conc">Paramètres!$B$5:$B$39</definedName>
    <definedName name="Liste_eval">Paramètres!$J$6:$J$11</definedName>
  </definedNames>
  <calcPr calcId="144525"/>
</workbook>
</file>

<file path=xl/calcChain.xml><?xml version="1.0" encoding="utf-8"?>
<calcChain xmlns="http://schemas.openxmlformats.org/spreadsheetml/2006/main">
  <c r="D20" i="15" l="1"/>
  <c r="I101" i="15"/>
  <c r="H101" i="15"/>
  <c r="G101" i="15"/>
  <c r="F101" i="15"/>
  <c r="E101" i="15"/>
  <c r="D101" i="15"/>
  <c r="C101" i="15"/>
  <c r="B101" i="15"/>
  <c r="H99" i="15"/>
  <c r="D99" i="15"/>
  <c r="H98" i="15"/>
  <c r="D98" i="15"/>
  <c r="H97" i="15"/>
  <c r="D55" i="15"/>
  <c r="G55" i="15"/>
  <c r="H55" i="15"/>
  <c r="F56" i="15"/>
  <c r="D57" i="15"/>
  <c r="G57" i="15"/>
  <c r="H57" i="15"/>
  <c r="F58" i="15"/>
  <c r="D59" i="15"/>
  <c r="E59" i="15"/>
  <c r="F59" i="15"/>
  <c r="G59" i="15"/>
  <c r="H59" i="15"/>
  <c r="I59" i="15"/>
  <c r="C57" i="15"/>
  <c r="C58" i="15"/>
  <c r="C59" i="15"/>
  <c r="B56" i="15"/>
  <c r="B59" i="15"/>
  <c r="A96" i="15"/>
  <c r="A101" i="15"/>
  <c r="A100" i="15"/>
  <c r="A99" i="15"/>
  <c r="A98" i="15"/>
  <c r="A89" i="15"/>
  <c r="E23" i="15"/>
  <c r="I18" i="15"/>
  <c r="I55" i="15" s="1"/>
  <c r="H18" i="15"/>
  <c r="H100" i="15" s="1"/>
  <c r="G23" i="15"/>
  <c r="F22" i="15"/>
  <c r="D24" i="15"/>
  <c r="C19" i="15"/>
  <c r="B19" i="15"/>
  <c r="B57" i="15" s="1"/>
  <c r="I19" i="15"/>
  <c r="I99" i="15" s="1"/>
  <c r="H19" i="15"/>
  <c r="G22" i="15"/>
  <c r="F21" i="15"/>
  <c r="E21" i="15"/>
  <c r="D23" i="15"/>
  <c r="C24" i="15"/>
  <c r="B20" i="15"/>
  <c r="I23" i="15"/>
  <c r="H20" i="15"/>
  <c r="G18" i="15"/>
  <c r="G99" i="15" s="1"/>
  <c r="F18" i="15"/>
  <c r="F100" i="15" s="1"/>
  <c r="E20" i="15"/>
  <c r="D22" i="15"/>
  <c r="C20" i="15"/>
  <c r="B24" i="15"/>
  <c r="I20" i="15"/>
  <c r="H23" i="15"/>
  <c r="G19" i="15"/>
  <c r="F20" i="15"/>
  <c r="E24" i="15"/>
  <c r="D21" i="15"/>
  <c r="C21" i="15"/>
  <c r="B23" i="15"/>
  <c r="I21" i="15"/>
  <c r="H24" i="15"/>
  <c r="G21" i="15"/>
  <c r="F19" i="15"/>
  <c r="E18" i="15"/>
  <c r="E99" i="15" s="1"/>
  <c r="D18" i="15"/>
  <c r="D56" i="15" s="1"/>
  <c r="C23" i="15"/>
  <c r="B22" i="15"/>
  <c r="I24" i="15"/>
  <c r="H22" i="15"/>
  <c r="G20" i="15"/>
  <c r="F24" i="15"/>
  <c r="E19" i="15"/>
  <c r="D19" i="15"/>
  <c r="C22" i="15"/>
  <c r="B21" i="15"/>
  <c r="I22" i="15"/>
  <c r="H21" i="15"/>
  <c r="G24" i="15"/>
  <c r="F23" i="15"/>
  <c r="E22" i="15"/>
  <c r="C18" i="15"/>
  <c r="C100" i="15" s="1"/>
  <c r="B18" i="15"/>
  <c r="B100" i="15" s="1"/>
  <c r="I94" i="15"/>
  <c r="H94" i="15"/>
  <c r="G94" i="15"/>
  <c r="F94" i="15"/>
  <c r="E94" i="15"/>
  <c r="D94" i="15"/>
  <c r="C94" i="15"/>
  <c r="B94" i="15"/>
  <c r="A94" i="15"/>
  <c r="I87" i="15"/>
  <c r="H87" i="15"/>
  <c r="G87" i="15"/>
  <c r="F87" i="15"/>
  <c r="E87" i="15"/>
  <c r="D87" i="15"/>
  <c r="C87" i="15"/>
  <c r="B87" i="15"/>
  <c r="A87" i="15"/>
  <c r="A82" i="15"/>
  <c r="I80" i="15"/>
  <c r="H80" i="15"/>
  <c r="G80" i="15"/>
  <c r="F80" i="15"/>
  <c r="E80" i="15"/>
  <c r="D80" i="15"/>
  <c r="C80" i="15"/>
  <c r="B80" i="15"/>
  <c r="A80" i="15"/>
  <c r="A75" i="15"/>
  <c r="I73" i="15"/>
  <c r="H73" i="15"/>
  <c r="G73" i="15"/>
  <c r="F73" i="15"/>
  <c r="E73" i="15"/>
  <c r="D73" i="15"/>
  <c r="C73" i="15"/>
  <c r="B73" i="15"/>
  <c r="A73" i="15"/>
  <c r="A68" i="15"/>
  <c r="I66" i="15"/>
  <c r="H66" i="15"/>
  <c r="G66" i="15"/>
  <c r="F66" i="15"/>
  <c r="E66" i="15"/>
  <c r="D66" i="15"/>
  <c r="C66" i="15"/>
  <c r="B66" i="15"/>
  <c r="A66" i="15"/>
  <c r="A61" i="15"/>
  <c r="A59" i="15"/>
  <c r="A54" i="15"/>
  <c r="I52" i="15"/>
  <c r="H52" i="15"/>
  <c r="G52" i="15"/>
  <c r="F52" i="15"/>
  <c r="E52" i="15"/>
  <c r="D52" i="15"/>
  <c r="C52" i="15"/>
  <c r="B52" i="15"/>
  <c r="F7" i="15"/>
  <c r="E7" i="15"/>
  <c r="D7" i="15"/>
  <c r="C7" i="15"/>
  <c r="A48" i="15" s="1"/>
  <c r="A97" i="15" s="1"/>
  <c r="I45" i="14"/>
  <c r="J45" i="14"/>
  <c r="K45" i="14"/>
  <c r="M45" i="14"/>
  <c r="N45" i="14"/>
  <c r="O45" i="14"/>
  <c r="Q45" i="14"/>
  <c r="R45" i="14"/>
  <c r="S45" i="14"/>
  <c r="U45" i="14"/>
  <c r="V45" i="14"/>
  <c r="W45" i="14"/>
  <c r="Y45" i="14"/>
  <c r="Z45" i="14"/>
  <c r="H46" i="14"/>
  <c r="I46" i="14"/>
  <c r="J46" i="14"/>
  <c r="K46" i="14"/>
  <c r="L46" i="14"/>
  <c r="M46" i="14"/>
  <c r="N46" i="14"/>
  <c r="O46" i="14"/>
  <c r="P46" i="14"/>
  <c r="Q46" i="14"/>
  <c r="R46" i="14"/>
  <c r="S46" i="14"/>
  <c r="T46" i="14"/>
  <c r="U46" i="14"/>
  <c r="V46" i="14"/>
  <c r="W46" i="14"/>
  <c r="X46" i="14"/>
  <c r="Y46" i="14"/>
  <c r="Z46" i="14"/>
  <c r="H47" i="14"/>
  <c r="I47" i="14"/>
  <c r="J47" i="14"/>
  <c r="K47" i="14"/>
  <c r="L47" i="14"/>
  <c r="M47" i="14"/>
  <c r="N47" i="14"/>
  <c r="O47" i="14"/>
  <c r="P47" i="14"/>
  <c r="Q47" i="14"/>
  <c r="R47" i="14"/>
  <c r="S47" i="14"/>
  <c r="T47" i="14"/>
  <c r="U47" i="14"/>
  <c r="V47" i="14"/>
  <c r="W47" i="14"/>
  <c r="X47" i="14"/>
  <c r="Y47" i="14"/>
  <c r="Z47" i="14"/>
  <c r="H48" i="14"/>
  <c r="I48" i="14"/>
  <c r="J48" i="14"/>
  <c r="K48" i="14"/>
  <c r="L48" i="14"/>
  <c r="M48" i="14"/>
  <c r="N48" i="14"/>
  <c r="O48" i="14"/>
  <c r="P48" i="14"/>
  <c r="Q48" i="14"/>
  <c r="R48" i="14"/>
  <c r="S48" i="14"/>
  <c r="T48" i="14"/>
  <c r="U48" i="14"/>
  <c r="V48" i="14"/>
  <c r="W48" i="14"/>
  <c r="X48" i="14"/>
  <c r="Y48" i="14"/>
  <c r="Z48" i="14"/>
  <c r="Z19" i="14"/>
  <c r="Y19" i="14"/>
  <c r="X18" i="14"/>
  <c r="W20" i="14"/>
  <c r="V20" i="14"/>
  <c r="U18" i="14"/>
  <c r="T17" i="14"/>
  <c r="S17" i="14"/>
  <c r="R18" i="14"/>
  <c r="Q20" i="14"/>
  <c r="P16" i="14"/>
  <c r="O16" i="14"/>
  <c r="N19" i="14"/>
  <c r="M19" i="14"/>
  <c r="L20" i="14"/>
  <c r="K18" i="14"/>
  <c r="J17" i="14"/>
  <c r="I17" i="14"/>
  <c r="H19" i="14"/>
  <c r="G19" i="14"/>
  <c r="F19" i="14"/>
  <c r="E17" i="14"/>
  <c r="D16" i="14"/>
  <c r="C19" i="14"/>
  <c r="B20" i="14"/>
  <c r="Z18" i="14"/>
  <c r="Y18" i="14"/>
  <c r="X20" i="14"/>
  <c r="W18" i="14"/>
  <c r="V19" i="14"/>
  <c r="U19" i="14"/>
  <c r="T18" i="14"/>
  <c r="S19" i="14"/>
  <c r="R17" i="14"/>
  <c r="Q17" i="14"/>
  <c r="P18" i="14"/>
  <c r="O20" i="14"/>
  <c r="N20" i="14"/>
  <c r="M16" i="14"/>
  <c r="L17" i="14"/>
  <c r="K17" i="14"/>
  <c r="J16" i="14"/>
  <c r="I20" i="14"/>
  <c r="H16" i="14"/>
  <c r="G16" i="14"/>
  <c r="F18" i="14"/>
  <c r="E20" i="14"/>
  <c r="D19" i="14"/>
  <c r="C16" i="14"/>
  <c r="Z17" i="14"/>
  <c r="Y17" i="14"/>
  <c r="X19" i="14"/>
  <c r="W19" i="14"/>
  <c r="V17" i="14"/>
  <c r="U17" i="14"/>
  <c r="T19" i="14"/>
  <c r="S20" i="14"/>
  <c r="R20" i="14"/>
  <c r="Q19" i="14"/>
  <c r="P17" i="14"/>
  <c r="O17" i="14"/>
  <c r="N16" i="14"/>
  <c r="M20" i="14"/>
  <c r="L16" i="14"/>
  <c r="K16" i="14"/>
  <c r="J18" i="14"/>
  <c r="I18" i="14"/>
  <c r="H20" i="14"/>
  <c r="G18" i="14"/>
  <c r="F20" i="14"/>
  <c r="E19" i="14"/>
  <c r="D17" i="14"/>
  <c r="C17" i="14"/>
  <c r="B19" i="14"/>
  <c r="Z16" i="14"/>
  <c r="Y20" i="14"/>
  <c r="X17" i="14"/>
  <c r="W17" i="14"/>
  <c r="V18" i="14"/>
  <c r="U20" i="14"/>
  <c r="T16" i="14"/>
  <c r="S16" i="14"/>
  <c r="R16" i="14"/>
  <c r="Q16" i="14"/>
  <c r="P20" i="14"/>
  <c r="O18" i="14"/>
  <c r="N17" i="14"/>
  <c r="M17" i="14"/>
  <c r="L19" i="14"/>
  <c r="K19" i="14"/>
  <c r="J19" i="14"/>
  <c r="I19" i="14"/>
  <c r="H18" i="14"/>
  <c r="G20" i="14"/>
  <c r="F17" i="14"/>
  <c r="E16" i="14"/>
  <c r="D18" i="14"/>
  <c r="C20" i="14"/>
  <c r="B18" i="14"/>
  <c r="H17" i="14"/>
  <c r="G17" i="14"/>
  <c r="Q18" i="14"/>
  <c r="S18" i="14"/>
  <c r="R19" i="14"/>
  <c r="P19" i="14"/>
  <c r="O19" i="14"/>
  <c r="N18" i="14"/>
  <c r="M18" i="14"/>
  <c r="L18" i="14"/>
  <c r="E18" i="14"/>
  <c r="C18" i="14"/>
  <c r="D20" i="14"/>
  <c r="J20" i="14"/>
  <c r="K20" i="14"/>
  <c r="T20" i="14"/>
  <c r="Z20" i="14"/>
  <c r="Y16" i="14"/>
  <c r="X16" i="14"/>
  <c r="W16" i="14"/>
  <c r="V16" i="14"/>
  <c r="U16" i="14"/>
  <c r="I16" i="14"/>
  <c r="F16" i="14"/>
  <c r="B16" i="14"/>
  <c r="B17" i="14"/>
  <c r="F7" i="14"/>
  <c r="A48" i="14" s="1"/>
  <c r="E7" i="14"/>
  <c r="A47" i="14" s="1"/>
  <c r="D7" i="14"/>
  <c r="A46" i="14" s="1"/>
  <c r="C7" i="14"/>
  <c r="A45" i="14" s="1"/>
  <c r="F45" i="14" s="1"/>
  <c r="J13" i="2"/>
  <c r="J15" i="2"/>
  <c r="J14" i="2"/>
  <c r="B58" i="15" l="1"/>
  <c r="C56" i="15"/>
  <c r="H58" i="15"/>
  <c r="D58" i="15"/>
  <c r="F57" i="15"/>
  <c r="H56" i="15"/>
  <c r="F55" i="15"/>
  <c r="F97" i="15"/>
  <c r="B98" i="15"/>
  <c r="F98" i="15"/>
  <c r="B99" i="15"/>
  <c r="F99" i="15"/>
  <c r="G100" i="15"/>
  <c r="G58" i="15"/>
  <c r="I57" i="15"/>
  <c r="E57" i="15"/>
  <c r="G56" i="15"/>
  <c r="E55" i="15"/>
  <c r="G97" i="15"/>
  <c r="C98" i="15"/>
  <c r="G98" i="15"/>
  <c r="C99" i="15"/>
  <c r="E100" i="15"/>
  <c r="I100" i="15"/>
  <c r="I58" i="15"/>
  <c r="E58" i="15"/>
  <c r="I56" i="15"/>
  <c r="E56" i="15"/>
  <c r="E97" i="15"/>
  <c r="I97" i="15"/>
  <c r="E98" i="15"/>
  <c r="I98" i="15"/>
  <c r="D100" i="15"/>
  <c r="X45" i="14"/>
  <c r="T45" i="14"/>
  <c r="P45" i="14"/>
  <c r="L45" i="14"/>
  <c r="H45" i="14"/>
  <c r="B55" i="15"/>
  <c r="C97" i="15"/>
  <c r="B90" i="15"/>
  <c r="C55" i="15"/>
  <c r="D97" i="15"/>
  <c r="B97" i="15"/>
  <c r="H69" i="15"/>
  <c r="C70" i="15"/>
  <c r="E62" i="15"/>
  <c r="D62" i="15"/>
  <c r="A50" i="15"/>
  <c r="G64" i="15"/>
  <c r="D65" i="15"/>
  <c r="A90" i="15"/>
  <c r="A76" i="15"/>
  <c r="A83" i="15"/>
  <c r="A69" i="15"/>
  <c r="A62" i="15"/>
  <c r="A55" i="15"/>
  <c r="G48" i="15"/>
  <c r="C48" i="15"/>
  <c r="F48" i="15"/>
  <c r="B48" i="15"/>
  <c r="I48" i="15"/>
  <c r="E48" i="15"/>
  <c r="H48" i="15"/>
  <c r="D48" i="15"/>
  <c r="I90" i="15"/>
  <c r="I85" i="15"/>
  <c r="I76" i="15"/>
  <c r="I71" i="15"/>
  <c r="I93" i="15"/>
  <c r="I92" i="15"/>
  <c r="I83" i="15"/>
  <c r="I78" i="15"/>
  <c r="I69" i="15"/>
  <c r="I91" i="15"/>
  <c r="I86" i="15"/>
  <c r="I84" i="15"/>
  <c r="I79" i="15"/>
  <c r="I77" i="15"/>
  <c r="I70" i="15"/>
  <c r="I65" i="15"/>
  <c r="I63" i="15"/>
  <c r="I50" i="15"/>
  <c r="B93" i="15"/>
  <c r="B84" i="15"/>
  <c r="B79" i="15"/>
  <c r="B70" i="15"/>
  <c r="B92" i="15"/>
  <c r="B91" i="15"/>
  <c r="B86" i="15"/>
  <c r="B77" i="15"/>
  <c r="B72" i="15"/>
  <c r="B85" i="15"/>
  <c r="B64" i="15"/>
  <c r="B78" i="15"/>
  <c r="B83" i="15"/>
  <c r="B76" i="15"/>
  <c r="B69" i="15"/>
  <c r="B62" i="15"/>
  <c r="F93" i="15"/>
  <c r="F84" i="15"/>
  <c r="F79" i="15"/>
  <c r="F70" i="15"/>
  <c r="F92" i="15"/>
  <c r="F91" i="15"/>
  <c r="F86" i="15"/>
  <c r="F77" i="15"/>
  <c r="F72" i="15"/>
  <c r="F90" i="15"/>
  <c r="F85" i="15"/>
  <c r="F78" i="15"/>
  <c r="F76" i="15"/>
  <c r="F69" i="15"/>
  <c r="F64" i="15"/>
  <c r="F83" i="15"/>
  <c r="F62" i="15"/>
  <c r="E50" i="15"/>
  <c r="C62" i="15"/>
  <c r="H62" i="15"/>
  <c r="D63" i="15"/>
  <c r="B65" i="15"/>
  <c r="D69" i="15"/>
  <c r="E72" i="15"/>
  <c r="G92" i="15"/>
  <c r="G83" i="15"/>
  <c r="G78" i="15"/>
  <c r="G69" i="15"/>
  <c r="G91" i="15"/>
  <c r="G90" i="15"/>
  <c r="G85" i="15"/>
  <c r="G76" i="15"/>
  <c r="G71" i="15"/>
  <c r="G93" i="15"/>
  <c r="G84" i="15"/>
  <c r="G79" i="15"/>
  <c r="G72" i="15"/>
  <c r="G63" i="15"/>
  <c r="G86" i="15"/>
  <c r="G77" i="15"/>
  <c r="G65" i="15"/>
  <c r="A85" i="15"/>
  <c r="A71" i="15"/>
  <c r="A92" i="15"/>
  <c r="A78" i="15"/>
  <c r="G50" i="15"/>
  <c r="C50" i="15"/>
  <c r="I62" i="15"/>
  <c r="F63" i="15"/>
  <c r="A64" i="15"/>
  <c r="I64" i="15"/>
  <c r="I72" i="15"/>
  <c r="C92" i="15"/>
  <c r="C83" i="15"/>
  <c r="C78" i="15"/>
  <c r="C69" i="15"/>
  <c r="C91" i="15"/>
  <c r="C90" i="15"/>
  <c r="C85" i="15"/>
  <c r="C76" i="15"/>
  <c r="C71" i="15"/>
  <c r="C93" i="15"/>
  <c r="C84" i="15"/>
  <c r="C77" i="15"/>
  <c r="C63" i="15"/>
  <c r="C86" i="15"/>
  <c r="C79" i="15"/>
  <c r="C72" i="15"/>
  <c r="C65" i="15"/>
  <c r="A49" i="15"/>
  <c r="F50" i="15"/>
  <c r="A51" i="15"/>
  <c r="D91" i="15"/>
  <c r="D86" i="15"/>
  <c r="D77" i="15"/>
  <c r="D72" i="15"/>
  <c r="D90" i="15"/>
  <c r="D93" i="15"/>
  <c r="D84" i="15"/>
  <c r="D79" i="15"/>
  <c r="D70" i="15"/>
  <c r="D92" i="15"/>
  <c r="D83" i="15"/>
  <c r="D85" i="15"/>
  <c r="D78" i="15"/>
  <c r="D71" i="15"/>
  <c r="D76" i="15"/>
  <c r="D64" i="15"/>
  <c r="H91" i="15"/>
  <c r="H86" i="15"/>
  <c r="H77" i="15"/>
  <c r="H72" i="15"/>
  <c r="H90" i="15"/>
  <c r="H93" i="15"/>
  <c r="H84" i="15"/>
  <c r="H79" i="15"/>
  <c r="H70" i="15"/>
  <c r="H92" i="15"/>
  <c r="H83" i="15"/>
  <c r="H76" i="15"/>
  <c r="H85" i="15"/>
  <c r="H78" i="15"/>
  <c r="H71" i="15"/>
  <c r="H64" i="15"/>
  <c r="B50" i="15"/>
  <c r="H50" i="15"/>
  <c r="A57" i="15"/>
  <c r="H63" i="15"/>
  <c r="C64" i="15"/>
  <c r="F65" i="15"/>
  <c r="G70" i="15"/>
  <c r="B71" i="15"/>
  <c r="E90" i="15"/>
  <c r="E85" i="15"/>
  <c r="E76" i="15"/>
  <c r="E71" i="15"/>
  <c r="E93" i="15"/>
  <c r="E92" i="15"/>
  <c r="E83" i="15"/>
  <c r="E78" i="15"/>
  <c r="E69" i="15"/>
  <c r="E91" i="15"/>
  <c r="E86" i="15"/>
  <c r="E84" i="15"/>
  <c r="E65" i="15"/>
  <c r="E79" i="15"/>
  <c r="E77" i="15"/>
  <c r="E70" i="15"/>
  <c r="E63" i="15"/>
  <c r="G62" i="15"/>
  <c r="B63" i="15"/>
  <c r="E64" i="15"/>
  <c r="H65" i="15"/>
  <c r="F71" i="15"/>
  <c r="D47" i="14"/>
  <c r="G47" i="14"/>
  <c r="C47" i="14"/>
  <c r="E47" i="14"/>
  <c r="F47" i="14"/>
  <c r="B47" i="14"/>
  <c r="E48" i="14"/>
  <c r="D48" i="14"/>
  <c r="F48" i="14"/>
  <c r="B48" i="14"/>
  <c r="G48" i="14"/>
  <c r="C48" i="14"/>
  <c r="G46" i="14"/>
  <c r="C46" i="14"/>
  <c r="F46" i="14"/>
  <c r="B46" i="14"/>
  <c r="D46" i="14"/>
  <c r="E46" i="14"/>
  <c r="D45" i="14"/>
  <c r="C45" i="14"/>
  <c r="G45" i="14"/>
  <c r="E45" i="14"/>
  <c r="B45" i="14"/>
  <c r="U93" i="13"/>
  <c r="T93" i="13"/>
  <c r="S93" i="13"/>
  <c r="R93" i="13"/>
  <c r="Q93" i="13"/>
  <c r="P93" i="13"/>
  <c r="O93" i="13"/>
  <c r="N93" i="13"/>
  <c r="M93" i="13"/>
  <c r="L93" i="13"/>
  <c r="K93" i="13"/>
  <c r="J93" i="13"/>
  <c r="I93" i="13"/>
  <c r="H93" i="13"/>
  <c r="G93" i="13"/>
  <c r="F93" i="13"/>
  <c r="E93" i="13"/>
  <c r="D93" i="13"/>
  <c r="C93" i="13"/>
  <c r="B93" i="13"/>
  <c r="A93" i="13"/>
  <c r="A88" i="13"/>
  <c r="U86" i="13"/>
  <c r="T86" i="13"/>
  <c r="S86" i="13"/>
  <c r="R86" i="13"/>
  <c r="Q86" i="13"/>
  <c r="P86" i="13"/>
  <c r="O86" i="13"/>
  <c r="N86" i="13"/>
  <c r="M86" i="13"/>
  <c r="L86" i="13"/>
  <c r="K86" i="13"/>
  <c r="J86" i="13"/>
  <c r="I86" i="13"/>
  <c r="H86" i="13"/>
  <c r="G86" i="13"/>
  <c r="F86" i="13"/>
  <c r="E86" i="13"/>
  <c r="D86" i="13"/>
  <c r="C86" i="13"/>
  <c r="B86" i="13"/>
  <c r="A86" i="13"/>
  <c r="A81" i="13"/>
  <c r="U79" i="13"/>
  <c r="T79" i="13"/>
  <c r="S79" i="13"/>
  <c r="R79" i="13"/>
  <c r="Q79" i="13"/>
  <c r="P79" i="13"/>
  <c r="O79" i="13"/>
  <c r="N79" i="13"/>
  <c r="M79" i="13"/>
  <c r="L79" i="13"/>
  <c r="K79" i="13"/>
  <c r="J79" i="13"/>
  <c r="I79" i="13"/>
  <c r="H79" i="13"/>
  <c r="G79" i="13"/>
  <c r="F79" i="13"/>
  <c r="E79" i="13"/>
  <c r="D79" i="13"/>
  <c r="C79" i="13"/>
  <c r="B79" i="13"/>
  <c r="A79" i="13"/>
  <c r="A74" i="13"/>
  <c r="U72" i="13"/>
  <c r="T72" i="13"/>
  <c r="S72" i="13"/>
  <c r="R72" i="13"/>
  <c r="Q72" i="13"/>
  <c r="P72" i="13"/>
  <c r="O72" i="13"/>
  <c r="N72" i="13"/>
  <c r="M72" i="13"/>
  <c r="L72" i="13"/>
  <c r="K72" i="13"/>
  <c r="J72" i="13"/>
  <c r="I72" i="13"/>
  <c r="H72" i="13"/>
  <c r="G72" i="13"/>
  <c r="F72" i="13"/>
  <c r="E72" i="13"/>
  <c r="D72" i="13"/>
  <c r="C72" i="13"/>
  <c r="B72" i="13"/>
  <c r="A72" i="13"/>
  <c r="A67" i="13"/>
  <c r="U65" i="13"/>
  <c r="T65" i="13"/>
  <c r="S65" i="13"/>
  <c r="R65" i="13"/>
  <c r="Q65" i="13"/>
  <c r="P65" i="13"/>
  <c r="O65" i="13"/>
  <c r="N65" i="13"/>
  <c r="M65" i="13"/>
  <c r="L65" i="13"/>
  <c r="K65" i="13"/>
  <c r="J65" i="13"/>
  <c r="I65" i="13"/>
  <c r="H65" i="13"/>
  <c r="G65" i="13"/>
  <c r="F65" i="13"/>
  <c r="E65" i="13"/>
  <c r="D65" i="13"/>
  <c r="C65" i="13"/>
  <c r="B65" i="13"/>
  <c r="A65" i="13"/>
  <c r="A60" i="13"/>
  <c r="U58" i="13"/>
  <c r="T58" i="13"/>
  <c r="S58" i="13"/>
  <c r="R58" i="13"/>
  <c r="Q58" i="13"/>
  <c r="P58" i="13"/>
  <c r="O58" i="13"/>
  <c r="N58" i="13"/>
  <c r="M58" i="13"/>
  <c r="L58" i="13"/>
  <c r="K58" i="13"/>
  <c r="J58" i="13"/>
  <c r="I58" i="13"/>
  <c r="H58" i="13"/>
  <c r="G58" i="13"/>
  <c r="F58" i="13"/>
  <c r="E58" i="13"/>
  <c r="D58" i="13"/>
  <c r="C58" i="13"/>
  <c r="B58" i="13"/>
  <c r="A58" i="13"/>
  <c r="A53" i="13"/>
  <c r="U51" i="13"/>
  <c r="T51" i="13"/>
  <c r="S51" i="13"/>
  <c r="R51" i="13"/>
  <c r="Q51" i="13"/>
  <c r="P51" i="13"/>
  <c r="O51" i="13"/>
  <c r="N51" i="13"/>
  <c r="M51" i="13"/>
  <c r="L51" i="13"/>
  <c r="K51" i="13"/>
  <c r="J51" i="13"/>
  <c r="I51" i="13"/>
  <c r="H51" i="13"/>
  <c r="G51" i="13"/>
  <c r="F51" i="13"/>
  <c r="E51" i="13"/>
  <c r="D51" i="13"/>
  <c r="C51" i="13"/>
  <c r="B51" i="13"/>
  <c r="U23" i="13"/>
  <c r="T23" i="13"/>
  <c r="S23" i="13"/>
  <c r="R23" i="13"/>
  <c r="Q23" i="13"/>
  <c r="P23" i="13"/>
  <c r="O23" i="13"/>
  <c r="N23" i="13"/>
  <c r="M23" i="13"/>
  <c r="L23" i="13"/>
  <c r="K23" i="13"/>
  <c r="J23" i="13"/>
  <c r="I23" i="13"/>
  <c r="H23" i="13"/>
  <c r="G23" i="13"/>
  <c r="F23" i="13"/>
  <c r="E23" i="13"/>
  <c r="D23" i="13"/>
  <c r="C23" i="13"/>
  <c r="B23" i="13"/>
  <c r="U22" i="13"/>
  <c r="T22" i="13"/>
  <c r="S22" i="13"/>
  <c r="R22" i="13"/>
  <c r="Q22" i="13"/>
  <c r="P22" i="13"/>
  <c r="O22" i="13"/>
  <c r="N22" i="13"/>
  <c r="M22" i="13"/>
  <c r="L22" i="13"/>
  <c r="K22" i="13"/>
  <c r="J22" i="13"/>
  <c r="I22" i="13"/>
  <c r="H22" i="13"/>
  <c r="G22" i="13"/>
  <c r="F22" i="13"/>
  <c r="E22" i="13"/>
  <c r="D22" i="13"/>
  <c r="C22" i="13"/>
  <c r="B22" i="13"/>
  <c r="U21" i="13"/>
  <c r="T21" i="13"/>
  <c r="S21" i="13"/>
  <c r="R21" i="13"/>
  <c r="Q21" i="13"/>
  <c r="P21" i="13"/>
  <c r="O21" i="13"/>
  <c r="N21" i="13"/>
  <c r="M21" i="13"/>
  <c r="L21" i="13"/>
  <c r="K21" i="13"/>
  <c r="J21" i="13"/>
  <c r="I21" i="13"/>
  <c r="H21" i="13"/>
  <c r="G21" i="13"/>
  <c r="F21" i="13"/>
  <c r="E21" i="13"/>
  <c r="D21" i="13"/>
  <c r="C21" i="13"/>
  <c r="B21" i="13"/>
  <c r="U20" i="13"/>
  <c r="T20" i="13"/>
  <c r="S20" i="13"/>
  <c r="R20" i="13"/>
  <c r="Q20" i="13"/>
  <c r="P20" i="13"/>
  <c r="O20" i="13"/>
  <c r="N20" i="13"/>
  <c r="M20" i="13"/>
  <c r="L20" i="13"/>
  <c r="K20" i="13"/>
  <c r="J20" i="13"/>
  <c r="I20" i="13"/>
  <c r="H20" i="13"/>
  <c r="G20" i="13"/>
  <c r="F20" i="13"/>
  <c r="E20" i="13"/>
  <c r="D20" i="13"/>
  <c r="C20" i="13"/>
  <c r="B20" i="13"/>
  <c r="U19" i="13"/>
  <c r="T19" i="13"/>
  <c r="S19" i="13"/>
  <c r="R19" i="13"/>
  <c r="Q19" i="13"/>
  <c r="P19" i="13"/>
  <c r="O19" i="13"/>
  <c r="N19" i="13"/>
  <c r="M19" i="13"/>
  <c r="L19" i="13"/>
  <c r="K19" i="13"/>
  <c r="J19" i="13"/>
  <c r="I19" i="13"/>
  <c r="H19" i="13"/>
  <c r="G19" i="13"/>
  <c r="F19" i="13"/>
  <c r="E19" i="13"/>
  <c r="D19" i="13"/>
  <c r="C19" i="13"/>
  <c r="B19" i="13"/>
  <c r="U18" i="13"/>
  <c r="T18" i="13"/>
  <c r="T64" i="13" s="1"/>
  <c r="S18" i="13"/>
  <c r="R18" i="13"/>
  <c r="R75" i="13" s="1"/>
  <c r="Q18" i="13"/>
  <c r="Q63" i="13" s="1"/>
  <c r="P18" i="13"/>
  <c r="O18" i="13"/>
  <c r="N18" i="13"/>
  <c r="N62" i="13" s="1"/>
  <c r="M18" i="13"/>
  <c r="L18" i="13"/>
  <c r="L64" i="13" s="1"/>
  <c r="K18" i="13"/>
  <c r="K54" i="13" s="1"/>
  <c r="J18" i="13"/>
  <c r="I18" i="13"/>
  <c r="I63" i="13" s="1"/>
  <c r="H18" i="13"/>
  <c r="G18" i="13"/>
  <c r="G75" i="13" s="1"/>
  <c r="F18" i="13"/>
  <c r="F54" i="13" s="1"/>
  <c r="E18" i="13"/>
  <c r="E82" i="13" s="1"/>
  <c r="D18" i="13"/>
  <c r="D68" i="13" s="1"/>
  <c r="C18" i="13"/>
  <c r="B18" i="13"/>
  <c r="B76" i="13" s="1"/>
  <c r="F7" i="13"/>
  <c r="A50" i="13" s="1"/>
  <c r="E7" i="13"/>
  <c r="A49" i="13" s="1"/>
  <c r="H49" i="13" s="1"/>
  <c r="D7" i="13"/>
  <c r="F62" i="13" s="1"/>
  <c r="C7" i="13"/>
  <c r="A47" i="13" s="1"/>
  <c r="R47" i="13" s="1"/>
  <c r="U50" i="11"/>
  <c r="T50" i="11"/>
  <c r="S50" i="11"/>
  <c r="R50" i="11"/>
  <c r="Q50" i="11"/>
  <c r="P50" i="11"/>
  <c r="O50" i="11"/>
  <c r="N50" i="11"/>
  <c r="M50" i="11"/>
  <c r="L50" i="11"/>
  <c r="K50" i="11"/>
  <c r="J50" i="11"/>
  <c r="I50" i="11"/>
  <c r="H50" i="11"/>
  <c r="G50" i="11"/>
  <c r="F50" i="11"/>
  <c r="E50" i="11"/>
  <c r="D50" i="11"/>
  <c r="C50" i="11"/>
  <c r="B50" i="11"/>
  <c r="U92" i="11"/>
  <c r="T92" i="11"/>
  <c r="S92" i="11"/>
  <c r="R92" i="11"/>
  <c r="Q92" i="11"/>
  <c r="P92" i="11"/>
  <c r="O92" i="11"/>
  <c r="N92" i="11"/>
  <c r="M92" i="11"/>
  <c r="L92" i="11"/>
  <c r="K92" i="11"/>
  <c r="J92" i="11"/>
  <c r="I92" i="11"/>
  <c r="H92" i="11"/>
  <c r="G92" i="11"/>
  <c r="F92" i="11"/>
  <c r="E92" i="11"/>
  <c r="D92" i="11"/>
  <c r="C92" i="11"/>
  <c r="B92" i="11"/>
  <c r="U85" i="11"/>
  <c r="T85" i="11"/>
  <c r="S85" i="11"/>
  <c r="R85" i="11"/>
  <c r="Q85" i="11"/>
  <c r="P85" i="11"/>
  <c r="O85" i="11"/>
  <c r="N85" i="11"/>
  <c r="M85" i="11"/>
  <c r="L85" i="11"/>
  <c r="K85" i="11"/>
  <c r="J85" i="11"/>
  <c r="I85" i="11"/>
  <c r="H85" i="11"/>
  <c r="G85" i="11"/>
  <c r="F85" i="11"/>
  <c r="E85" i="11"/>
  <c r="D85" i="11"/>
  <c r="C85" i="11"/>
  <c r="B85" i="11"/>
  <c r="U78" i="11"/>
  <c r="T78" i="11"/>
  <c r="S78" i="11"/>
  <c r="R78" i="11"/>
  <c r="Q78" i="11"/>
  <c r="P78" i="11"/>
  <c r="O78" i="11"/>
  <c r="N78" i="11"/>
  <c r="M78" i="11"/>
  <c r="L78" i="11"/>
  <c r="K78" i="11"/>
  <c r="J78" i="11"/>
  <c r="I78" i="11"/>
  <c r="H78" i="11"/>
  <c r="G78" i="11"/>
  <c r="F78" i="11"/>
  <c r="E78" i="11"/>
  <c r="D78" i="11"/>
  <c r="C78" i="11"/>
  <c r="B78" i="11"/>
  <c r="U71" i="11"/>
  <c r="T71" i="11"/>
  <c r="S71" i="11"/>
  <c r="R71" i="11"/>
  <c r="Q71" i="11"/>
  <c r="P71" i="11"/>
  <c r="O71" i="11"/>
  <c r="N71" i="11"/>
  <c r="M71" i="11"/>
  <c r="L71" i="11"/>
  <c r="K71" i="11"/>
  <c r="J71" i="11"/>
  <c r="I71" i="11"/>
  <c r="H71" i="11"/>
  <c r="G71" i="11"/>
  <c r="F71" i="11"/>
  <c r="E71" i="11"/>
  <c r="D71" i="11"/>
  <c r="C71" i="11"/>
  <c r="B71" i="11"/>
  <c r="U64" i="11"/>
  <c r="T64" i="11"/>
  <c r="S64" i="11"/>
  <c r="R64" i="11"/>
  <c r="Q64" i="11"/>
  <c r="P64" i="11"/>
  <c r="O64" i="11"/>
  <c r="N64" i="11"/>
  <c r="M64" i="11"/>
  <c r="L64" i="11"/>
  <c r="K64" i="11"/>
  <c r="J64" i="11"/>
  <c r="I64" i="11"/>
  <c r="H64" i="11"/>
  <c r="G64" i="11"/>
  <c r="F64" i="11"/>
  <c r="E64" i="11"/>
  <c r="D64" i="11"/>
  <c r="C64" i="11"/>
  <c r="B64" i="11"/>
  <c r="U57" i="11"/>
  <c r="T57" i="11"/>
  <c r="S57" i="11"/>
  <c r="R57" i="11"/>
  <c r="Q57" i="11"/>
  <c r="P57" i="11"/>
  <c r="O57" i="11"/>
  <c r="N57" i="11"/>
  <c r="M57" i="11"/>
  <c r="L57" i="11"/>
  <c r="K57" i="11"/>
  <c r="J57" i="11"/>
  <c r="I57" i="11"/>
  <c r="H57" i="11"/>
  <c r="G57" i="11"/>
  <c r="F57" i="11"/>
  <c r="E57" i="11"/>
  <c r="D57" i="11"/>
  <c r="C57" i="11"/>
  <c r="B57" i="11"/>
  <c r="A87" i="11"/>
  <c r="A92" i="11"/>
  <c r="A80" i="11"/>
  <c r="A85" i="11"/>
  <c r="A73" i="11"/>
  <c r="A78" i="11"/>
  <c r="A66" i="11"/>
  <c r="A71" i="11"/>
  <c r="A59" i="11"/>
  <c r="A64" i="11"/>
  <c r="A52" i="11"/>
  <c r="A57" i="11"/>
  <c r="C7" i="11"/>
  <c r="L57" i="13" l="1"/>
  <c r="R76" i="13"/>
  <c r="E14" i="15"/>
  <c r="F14" i="15"/>
  <c r="B8" i="15"/>
  <c r="C14" i="15"/>
  <c r="G14" i="15" s="1"/>
  <c r="D14" i="15"/>
  <c r="B14" i="15"/>
  <c r="D50" i="15"/>
  <c r="B9" i="15"/>
  <c r="D9" i="15"/>
  <c r="E10" i="15"/>
  <c r="C10" i="15"/>
  <c r="G10" i="15" s="1"/>
  <c r="E9" i="15"/>
  <c r="B11" i="15"/>
  <c r="D11" i="15"/>
  <c r="D10" i="15"/>
  <c r="B10" i="15"/>
  <c r="D8" i="15"/>
  <c r="A93" i="15"/>
  <c r="A86" i="15"/>
  <c r="A79" i="15"/>
  <c r="A65" i="15"/>
  <c r="A58" i="15"/>
  <c r="F51" i="15"/>
  <c r="B51" i="15"/>
  <c r="A72" i="15"/>
  <c r="H51" i="15"/>
  <c r="C51" i="15"/>
  <c r="G51" i="15"/>
  <c r="E51" i="15"/>
  <c r="I51" i="15"/>
  <c r="D51" i="15"/>
  <c r="C11" i="15"/>
  <c r="G11" i="15" s="1"/>
  <c r="E12" i="15"/>
  <c r="F12" i="15"/>
  <c r="F11" i="15"/>
  <c r="C8" i="15"/>
  <c r="G8" i="15" s="1"/>
  <c r="E8" i="15"/>
  <c r="C12" i="15"/>
  <c r="G12" i="15" s="1"/>
  <c r="C13" i="15"/>
  <c r="G13" i="15" s="1"/>
  <c r="B13" i="15"/>
  <c r="D13" i="15"/>
  <c r="D12" i="15"/>
  <c r="B12" i="15"/>
  <c r="F8" i="15"/>
  <c r="A91" i="15"/>
  <c r="A77" i="15"/>
  <c r="A70" i="15"/>
  <c r="A84" i="15"/>
  <c r="A63" i="15"/>
  <c r="H49" i="15"/>
  <c r="D49" i="15"/>
  <c r="A56" i="15"/>
  <c r="G49" i="15"/>
  <c r="B49" i="15"/>
  <c r="F49" i="15"/>
  <c r="E49" i="15"/>
  <c r="I49" i="15"/>
  <c r="C49" i="15"/>
  <c r="F9" i="15"/>
  <c r="C9" i="15"/>
  <c r="G9" i="15" s="1"/>
  <c r="E11" i="15"/>
  <c r="F10" i="15"/>
  <c r="E13" i="15"/>
  <c r="F13" i="15"/>
  <c r="B11" i="14"/>
  <c r="F55" i="13"/>
  <c r="F83" i="13"/>
  <c r="Q84" i="13"/>
  <c r="E91" i="13"/>
  <c r="R57" i="13"/>
  <c r="D69" i="13"/>
  <c r="F85" i="13"/>
  <c r="C11" i="14"/>
  <c r="G11" i="14" s="1"/>
  <c r="F11" i="14"/>
  <c r="D11" i="14"/>
  <c r="E11" i="14"/>
  <c r="B12" i="14"/>
  <c r="D10" i="14"/>
  <c r="D12" i="14"/>
  <c r="B10" i="14"/>
  <c r="C8" i="14"/>
  <c r="G8" i="14" s="1"/>
  <c r="C9" i="14"/>
  <c r="G9" i="14" s="1"/>
  <c r="E12" i="14"/>
  <c r="E10" i="14"/>
  <c r="F9" i="14"/>
  <c r="F8" i="14"/>
  <c r="E9" i="14"/>
  <c r="E8" i="14"/>
  <c r="C10" i="14"/>
  <c r="G10" i="14" s="1"/>
  <c r="C12" i="14"/>
  <c r="G12" i="14" s="1"/>
  <c r="B9" i="14"/>
  <c r="D8" i="14"/>
  <c r="D9" i="14"/>
  <c r="B8" i="14"/>
  <c r="F12" i="14"/>
  <c r="F10" i="14"/>
  <c r="C61" i="13"/>
  <c r="S77" i="13"/>
  <c r="L55" i="13"/>
  <c r="L56" i="13"/>
  <c r="J71" i="13"/>
  <c r="N78" i="13"/>
  <c r="B47" i="13"/>
  <c r="Q56" i="13"/>
  <c r="O68" i="13"/>
  <c r="E71" i="13"/>
  <c r="S78" i="13"/>
  <c r="P82" i="13"/>
  <c r="E89" i="13"/>
  <c r="J47" i="13"/>
  <c r="A54" i="13"/>
  <c r="B57" i="13"/>
  <c r="P71" i="13"/>
  <c r="Q85" i="13"/>
  <c r="A56" i="13"/>
  <c r="S61" i="13"/>
  <c r="D64" i="13"/>
  <c r="E70" i="13"/>
  <c r="H77" i="13"/>
  <c r="F84" i="13"/>
  <c r="F92" i="13"/>
  <c r="O69" i="13"/>
  <c r="E64" i="13"/>
  <c r="I71" i="13"/>
  <c r="M64" i="13"/>
  <c r="Q82" i="13"/>
  <c r="P49" i="13"/>
  <c r="Q54" i="13"/>
  <c r="O70" i="13"/>
  <c r="H78" i="13"/>
  <c r="A92" i="13"/>
  <c r="A78" i="13"/>
  <c r="A57" i="13"/>
  <c r="A71" i="13"/>
  <c r="A64" i="13"/>
  <c r="R50" i="13"/>
  <c r="N50" i="13"/>
  <c r="J50" i="13"/>
  <c r="F50" i="13"/>
  <c r="B50" i="13"/>
  <c r="A85" i="13"/>
  <c r="U50" i="13"/>
  <c r="Q50" i="13"/>
  <c r="M50" i="13"/>
  <c r="I50" i="13"/>
  <c r="E50" i="13"/>
  <c r="T50" i="13"/>
  <c r="P50" i="13"/>
  <c r="L50" i="13"/>
  <c r="H50" i="13"/>
  <c r="D50" i="13"/>
  <c r="K50" i="13"/>
  <c r="A68" i="13"/>
  <c r="A89" i="13"/>
  <c r="A61" i="13"/>
  <c r="A82" i="13"/>
  <c r="U47" i="13"/>
  <c r="Q47" i="13"/>
  <c r="M47" i="13"/>
  <c r="I47" i="13"/>
  <c r="E47" i="13"/>
  <c r="T47" i="13"/>
  <c r="P47" i="13"/>
  <c r="L47" i="13"/>
  <c r="H47" i="13"/>
  <c r="D47" i="13"/>
  <c r="A75" i="13"/>
  <c r="S47" i="13"/>
  <c r="O47" i="13"/>
  <c r="K47" i="13"/>
  <c r="G47" i="13"/>
  <c r="C47" i="13"/>
  <c r="N47" i="13"/>
  <c r="D49" i="13"/>
  <c r="T49" i="13"/>
  <c r="O50" i="13"/>
  <c r="G56" i="13"/>
  <c r="G57" i="13"/>
  <c r="R62" i="13"/>
  <c r="C50" i="13"/>
  <c r="S50" i="13"/>
  <c r="P83" i="13"/>
  <c r="E90" i="13"/>
  <c r="A91" i="13"/>
  <c r="A70" i="13"/>
  <c r="S49" i="13"/>
  <c r="O49" i="13"/>
  <c r="K49" i="13"/>
  <c r="G49" i="13"/>
  <c r="C49" i="13"/>
  <c r="A84" i="13"/>
  <c r="R49" i="13"/>
  <c r="N49" i="13"/>
  <c r="J49" i="13"/>
  <c r="F49" i="13"/>
  <c r="B49" i="13"/>
  <c r="A77" i="13"/>
  <c r="U49" i="13"/>
  <c r="Q49" i="13"/>
  <c r="M49" i="13"/>
  <c r="I49" i="13"/>
  <c r="E49" i="13"/>
  <c r="C90" i="13"/>
  <c r="C85" i="13"/>
  <c r="C76" i="13"/>
  <c r="C71" i="13"/>
  <c r="C89" i="13"/>
  <c r="C92" i="13"/>
  <c r="C91" i="13"/>
  <c r="C64" i="13"/>
  <c r="C55" i="13"/>
  <c r="C84" i="13"/>
  <c r="C83" i="13"/>
  <c r="C82" i="13"/>
  <c r="C75" i="13"/>
  <c r="C63" i="13"/>
  <c r="C70" i="13"/>
  <c r="C69" i="13"/>
  <c r="C68" i="13"/>
  <c r="C62" i="13"/>
  <c r="C78" i="13"/>
  <c r="C77" i="13"/>
  <c r="C54" i="13"/>
  <c r="C57" i="13"/>
  <c r="C56" i="13"/>
  <c r="G90" i="13"/>
  <c r="G85" i="13"/>
  <c r="G76" i="13"/>
  <c r="G71" i="13"/>
  <c r="G89" i="13"/>
  <c r="G70" i="13"/>
  <c r="G69" i="13"/>
  <c r="G68" i="13"/>
  <c r="G64" i="13"/>
  <c r="G55" i="13"/>
  <c r="G92" i="13"/>
  <c r="G91" i="13"/>
  <c r="G63" i="13"/>
  <c r="G78" i="13"/>
  <c r="G77" i="13"/>
  <c r="G61" i="13"/>
  <c r="G84" i="13"/>
  <c r="G83" i="13"/>
  <c r="G82" i="13"/>
  <c r="G62" i="13"/>
  <c r="G54" i="13"/>
  <c r="K90" i="13"/>
  <c r="K85" i="13"/>
  <c r="K76" i="13"/>
  <c r="K71" i="13"/>
  <c r="K78" i="13"/>
  <c r="K77" i="13"/>
  <c r="K64" i="13"/>
  <c r="K55" i="13"/>
  <c r="K89" i="13"/>
  <c r="K70" i="13"/>
  <c r="K69" i="13"/>
  <c r="K68" i="13"/>
  <c r="K63" i="13"/>
  <c r="K62" i="13"/>
  <c r="K57" i="13"/>
  <c r="K56" i="13"/>
  <c r="K84" i="13"/>
  <c r="K83" i="13"/>
  <c r="K82" i="13"/>
  <c r="K92" i="13"/>
  <c r="K91" i="13"/>
  <c r="K75" i="13"/>
  <c r="O90" i="13"/>
  <c r="O85" i="13"/>
  <c r="O76" i="13"/>
  <c r="O71" i="13"/>
  <c r="O92" i="13"/>
  <c r="O91" i="13"/>
  <c r="O84" i="13"/>
  <c r="O83" i="13"/>
  <c r="O82" i="13"/>
  <c r="O75" i="13"/>
  <c r="O64" i="13"/>
  <c r="O55" i="13"/>
  <c r="O78" i="13"/>
  <c r="O77" i="13"/>
  <c r="O63" i="13"/>
  <c r="O54" i="13"/>
  <c r="O89" i="13"/>
  <c r="O61" i="13"/>
  <c r="O57" i="13"/>
  <c r="O56" i="13"/>
  <c r="O62" i="13"/>
  <c r="S90" i="13"/>
  <c r="S85" i="13"/>
  <c r="S76" i="13"/>
  <c r="S71" i="13"/>
  <c r="S92" i="13"/>
  <c r="S89" i="13"/>
  <c r="S91" i="13"/>
  <c r="S64" i="13"/>
  <c r="S55" i="13"/>
  <c r="S84" i="13"/>
  <c r="S83" i="13"/>
  <c r="S82" i="13"/>
  <c r="S75" i="13"/>
  <c r="S63" i="13"/>
  <c r="S62" i="13"/>
  <c r="S54" i="13"/>
  <c r="S70" i="13"/>
  <c r="S69" i="13"/>
  <c r="S68" i="13"/>
  <c r="S57" i="13"/>
  <c r="S56" i="13"/>
  <c r="F47" i="13"/>
  <c r="A48" i="13"/>
  <c r="L49" i="13"/>
  <c r="G50" i="13"/>
  <c r="Q55" i="13"/>
  <c r="K61" i="13"/>
  <c r="A63" i="13"/>
  <c r="H76" i="13"/>
  <c r="D89" i="13"/>
  <c r="D84" i="13"/>
  <c r="D75" i="13"/>
  <c r="D70" i="13"/>
  <c r="D92" i="13"/>
  <c r="D91" i="13"/>
  <c r="D90" i="13"/>
  <c r="D83" i="13"/>
  <c r="D82" i="13"/>
  <c r="D63" i="13"/>
  <c r="D54" i="13"/>
  <c r="D85" i="13"/>
  <c r="D78" i="13"/>
  <c r="D77" i="13"/>
  <c r="D76" i="13"/>
  <c r="D62" i="13"/>
  <c r="H89" i="13"/>
  <c r="H84" i="13"/>
  <c r="H75" i="13"/>
  <c r="H70" i="13"/>
  <c r="H92" i="13"/>
  <c r="H91" i="13"/>
  <c r="H90" i="13"/>
  <c r="H71" i="13"/>
  <c r="H63" i="13"/>
  <c r="H54" i="13"/>
  <c r="H83" i="13"/>
  <c r="H82" i="13"/>
  <c r="H62" i="13"/>
  <c r="L89" i="13"/>
  <c r="L84" i="13"/>
  <c r="L75" i="13"/>
  <c r="L70" i="13"/>
  <c r="L69" i="13"/>
  <c r="L68" i="13"/>
  <c r="L63" i="13"/>
  <c r="L54" i="13"/>
  <c r="L92" i="13"/>
  <c r="L91" i="13"/>
  <c r="L90" i="13"/>
  <c r="L71" i="13"/>
  <c r="L62" i="13"/>
  <c r="P89" i="13"/>
  <c r="P84" i="13"/>
  <c r="P75" i="13"/>
  <c r="P70" i="13"/>
  <c r="P85" i="13"/>
  <c r="P78" i="13"/>
  <c r="P77" i="13"/>
  <c r="P76" i="13"/>
  <c r="P63" i="13"/>
  <c r="P54" i="13"/>
  <c r="P69" i="13"/>
  <c r="P68" i="13"/>
  <c r="P62" i="13"/>
  <c r="T89" i="13"/>
  <c r="T84" i="13"/>
  <c r="T75" i="13"/>
  <c r="T70" i="13"/>
  <c r="T91" i="13"/>
  <c r="T90" i="13"/>
  <c r="T92" i="13"/>
  <c r="T83" i="13"/>
  <c r="T82" i="13"/>
  <c r="T63" i="13"/>
  <c r="T54" i="13"/>
  <c r="T85" i="13"/>
  <c r="T78" i="13"/>
  <c r="T77" i="13"/>
  <c r="T76" i="13"/>
  <c r="T62" i="13"/>
  <c r="T57" i="13"/>
  <c r="B54" i="13"/>
  <c r="M54" i="13"/>
  <c r="R54" i="13"/>
  <c r="B55" i="13"/>
  <c r="H55" i="13"/>
  <c r="M55" i="13"/>
  <c r="R55" i="13"/>
  <c r="H56" i="13"/>
  <c r="M56" i="13"/>
  <c r="H57" i="13"/>
  <c r="N57" i="13"/>
  <c r="D61" i="13"/>
  <c r="L61" i="13"/>
  <c r="T61" i="13"/>
  <c r="B63" i="13"/>
  <c r="J63" i="13"/>
  <c r="R63" i="13"/>
  <c r="H68" i="13"/>
  <c r="H69" i="13"/>
  <c r="I70" i="13"/>
  <c r="T71" i="13"/>
  <c r="L76" i="13"/>
  <c r="L77" i="13"/>
  <c r="B78" i="13"/>
  <c r="L78" i="13"/>
  <c r="R83" i="13"/>
  <c r="R84" i="13"/>
  <c r="H85" i="13"/>
  <c r="R85" i="13"/>
  <c r="J89" i="13"/>
  <c r="J90" i="13"/>
  <c r="E92" i="13"/>
  <c r="E83" i="13"/>
  <c r="E78" i="13"/>
  <c r="E69" i="13"/>
  <c r="E85" i="13"/>
  <c r="E84" i="13"/>
  <c r="E77" i="13"/>
  <c r="E76" i="13"/>
  <c r="E75" i="13"/>
  <c r="E62" i="13"/>
  <c r="E57" i="13"/>
  <c r="E68" i="13"/>
  <c r="E61" i="13"/>
  <c r="I92" i="13"/>
  <c r="I83" i="13"/>
  <c r="I78" i="13"/>
  <c r="I69" i="13"/>
  <c r="I91" i="13"/>
  <c r="I90" i="13"/>
  <c r="I89" i="13"/>
  <c r="I82" i="13"/>
  <c r="I62" i="13"/>
  <c r="I57" i="13"/>
  <c r="I85" i="13"/>
  <c r="I84" i="13"/>
  <c r="I77" i="13"/>
  <c r="I76" i="13"/>
  <c r="I75" i="13"/>
  <c r="I61" i="13"/>
  <c r="M92" i="13"/>
  <c r="M83" i="13"/>
  <c r="M78" i="13"/>
  <c r="M69" i="13"/>
  <c r="M91" i="13"/>
  <c r="M90" i="13"/>
  <c r="M89" i="13"/>
  <c r="M71" i="13"/>
  <c r="M70" i="13"/>
  <c r="M62" i="13"/>
  <c r="M57" i="13"/>
  <c r="M82" i="13"/>
  <c r="M61" i="13"/>
  <c r="Q92" i="13"/>
  <c r="Q83" i="13"/>
  <c r="Q78" i="13"/>
  <c r="Q69" i="13"/>
  <c r="Q68" i="13"/>
  <c r="Q62" i="13"/>
  <c r="Q57" i="13"/>
  <c r="Q91" i="13"/>
  <c r="Q90" i="13"/>
  <c r="Q89" i="13"/>
  <c r="Q71" i="13"/>
  <c r="Q70" i="13"/>
  <c r="Q61" i="13"/>
  <c r="U92" i="13"/>
  <c r="U83" i="13"/>
  <c r="U78" i="13"/>
  <c r="U69" i="13"/>
  <c r="U64" i="13"/>
  <c r="U85" i="13"/>
  <c r="U84" i="13"/>
  <c r="U77" i="13"/>
  <c r="U76" i="13"/>
  <c r="U75" i="13"/>
  <c r="U62" i="13"/>
  <c r="U57" i="13"/>
  <c r="U68" i="13"/>
  <c r="U61" i="13"/>
  <c r="I54" i="13"/>
  <c r="N54" i="13"/>
  <c r="D55" i="13"/>
  <c r="I55" i="13"/>
  <c r="N55" i="13"/>
  <c r="T55" i="13"/>
  <c r="D56" i="13"/>
  <c r="I56" i="13"/>
  <c r="T56" i="13"/>
  <c r="D57" i="13"/>
  <c r="J57" i="13"/>
  <c r="B62" i="13"/>
  <c r="J62" i="13"/>
  <c r="E63" i="13"/>
  <c r="M63" i="13"/>
  <c r="U63" i="13"/>
  <c r="H64" i="13"/>
  <c r="P64" i="13"/>
  <c r="I68" i="13"/>
  <c r="T68" i="13"/>
  <c r="J69" i="13"/>
  <c r="T69" i="13"/>
  <c r="J70" i="13"/>
  <c r="U70" i="13"/>
  <c r="U71" i="13"/>
  <c r="B75" i="13"/>
  <c r="M75" i="13"/>
  <c r="M76" i="13"/>
  <c r="M77" i="13"/>
  <c r="U82" i="13"/>
  <c r="L85" i="13"/>
  <c r="P90" i="13"/>
  <c r="P91" i="13"/>
  <c r="P92" i="13"/>
  <c r="B91" i="13"/>
  <c r="B82" i="13"/>
  <c r="B77" i="13"/>
  <c r="B68" i="13"/>
  <c r="B90" i="13"/>
  <c r="B89" i="13"/>
  <c r="B71" i="13"/>
  <c r="B70" i="13"/>
  <c r="B69" i="13"/>
  <c r="B61" i="13"/>
  <c r="B56" i="13"/>
  <c r="B92" i="13"/>
  <c r="B64" i="13"/>
  <c r="F91" i="13"/>
  <c r="F82" i="13"/>
  <c r="F77" i="13"/>
  <c r="F68" i="13"/>
  <c r="F78" i="13"/>
  <c r="F61" i="13"/>
  <c r="F56" i="13"/>
  <c r="F90" i="13"/>
  <c r="F89" i="13"/>
  <c r="F71" i="13"/>
  <c r="F70" i="13"/>
  <c r="F69" i="13"/>
  <c r="F64" i="13"/>
  <c r="J91" i="13"/>
  <c r="J82" i="13"/>
  <c r="J77" i="13"/>
  <c r="J68" i="13"/>
  <c r="J92" i="13"/>
  <c r="J85" i="13"/>
  <c r="J84" i="13"/>
  <c r="J83" i="13"/>
  <c r="J76" i="13"/>
  <c r="J75" i="13"/>
  <c r="J61" i="13"/>
  <c r="J56" i="13"/>
  <c r="J78" i="13"/>
  <c r="J64" i="13"/>
  <c r="N91" i="13"/>
  <c r="N82" i="13"/>
  <c r="N77" i="13"/>
  <c r="N68" i="13"/>
  <c r="N90" i="13"/>
  <c r="N89" i="13"/>
  <c r="N92" i="13"/>
  <c r="N61" i="13"/>
  <c r="N56" i="13"/>
  <c r="N85" i="13"/>
  <c r="N84" i="13"/>
  <c r="N83" i="13"/>
  <c r="N76" i="13"/>
  <c r="N75" i="13"/>
  <c r="N64" i="13"/>
  <c r="R91" i="13"/>
  <c r="R82" i="13"/>
  <c r="R77" i="13"/>
  <c r="R68" i="13"/>
  <c r="R90" i="13"/>
  <c r="R89" i="13"/>
  <c r="R71" i="13"/>
  <c r="R70" i="13"/>
  <c r="R69" i="13"/>
  <c r="R61" i="13"/>
  <c r="R56" i="13"/>
  <c r="R92" i="13"/>
  <c r="R64" i="13"/>
  <c r="E54" i="13"/>
  <c r="J54" i="13"/>
  <c r="U54" i="13"/>
  <c r="E55" i="13"/>
  <c r="J55" i="13"/>
  <c r="P55" i="13"/>
  <c r="U55" i="13"/>
  <c r="E56" i="13"/>
  <c r="P56" i="13"/>
  <c r="U56" i="13"/>
  <c r="F57" i="13"/>
  <c r="P57" i="13"/>
  <c r="H61" i="13"/>
  <c r="P61" i="13"/>
  <c r="F63" i="13"/>
  <c r="N63" i="13"/>
  <c r="I64" i="13"/>
  <c r="Q64" i="13"/>
  <c r="M68" i="13"/>
  <c r="N69" i="13"/>
  <c r="N70" i="13"/>
  <c r="D71" i="13"/>
  <c r="N71" i="13"/>
  <c r="F75" i="13"/>
  <c r="Q75" i="13"/>
  <c r="F76" i="13"/>
  <c r="Q76" i="13"/>
  <c r="Q77" i="13"/>
  <c r="R78" i="13"/>
  <c r="L82" i="13"/>
  <c r="B83" i="13"/>
  <c r="L83" i="13"/>
  <c r="B84" i="13"/>
  <c r="M84" i="13"/>
  <c r="B85" i="13"/>
  <c r="M85" i="13"/>
  <c r="U89" i="13"/>
  <c r="U90" i="13"/>
  <c r="U91" i="13"/>
  <c r="L20" i="11"/>
  <c r="T20" i="11"/>
  <c r="S20" i="11"/>
  <c r="R20" i="11"/>
  <c r="P20" i="11"/>
  <c r="N20" i="11"/>
  <c r="I20" i="11"/>
  <c r="H20" i="11"/>
  <c r="U19" i="11"/>
  <c r="Q19" i="11"/>
  <c r="O19" i="11"/>
  <c r="M19" i="11"/>
  <c r="L19" i="11"/>
  <c r="K19" i="11"/>
  <c r="J19" i="11"/>
  <c r="G19" i="11"/>
  <c r="F19" i="11"/>
  <c r="E19" i="11"/>
  <c r="D22" i="11"/>
  <c r="C22" i="11"/>
  <c r="M22" i="11"/>
  <c r="N22" i="11"/>
  <c r="O22" i="11"/>
  <c r="H21" i="11"/>
  <c r="D20" i="11"/>
  <c r="E20" i="11"/>
  <c r="F20" i="11"/>
  <c r="J20" i="11"/>
  <c r="U20" i="11"/>
  <c r="T19" i="11"/>
  <c r="S19" i="11"/>
  <c r="R19" i="11"/>
  <c r="P19" i="11"/>
  <c r="I19" i="11"/>
  <c r="C19" i="11"/>
  <c r="Q18" i="11"/>
  <c r="L18" i="11"/>
  <c r="K18" i="11"/>
  <c r="G18" i="11"/>
  <c r="B20" i="11"/>
  <c r="R22" i="11"/>
  <c r="Q22" i="11"/>
  <c r="P22" i="11"/>
  <c r="E21" i="11"/>
  <c r="B21" i="11"/>
  <c r="O20" i="11"/>
  <c r="M20" i="11"/>
  <c r="K20" i="11"/>
  <c r="G20" i="11"/>
  <c r="C20" i="11"/>
  <c r="N19" i="11"/>
  <c r="H19" i="11"/>
  <c r="D19" i="11"/>
  <c r="U18" i="11"/>
  <c r="T18" i="11"/>
  <c r="S18" i="11"/>
  <c r="J18" i="11"/>
  <c r="I18" i="11"/>
  <c r="F18" i="11"/>
  <c r="L17" i="11"/>
  <c r="D21" i="11"/>
  <c r="C21" i="11"/>
  <c r="G21" i="11"/>
  <c r="F21" i="11"/>
  <c r="M21" i="11"/>
  <c r="Q21" i="11"/>
  <c r="U22" i="11"/>
  <c r="T22" i="11"/>
  <c r="S22" i="11"/>
  <c r="R18" i="11"/>
  <c r="P18" i="11"/>
  <c r="O18" i="11"/>
  <c r="N18" i="11"/>
  <c r="H18" i="11"/>
  <c r="E18" i="11"/>
  <c r="K17" i="11"/>
  <c r="J17" i="11"/>
  <c r="I17" i="11"/>
  <c r="L22" i="11"/>
  <c r="K22" i="11"/>
  <c r="J22" i="11"/>
  <c r="I22" i="11"/>
  <c r="U21" i="11"/>
  <c r="T21" i="11"/>
  <c r="P21" i="11"/>
  <c r="O21" i="11"/>
  <c r="N21" i="11"/>
  <c r="Q20" i="11"/>
  <c r="M18" i="11"/>
  <c r="S17" i="11"/>
  <c r="R17" i="11"/>
  <c r="H17" i="11"/>
  <c r="G17" i="11"/>
  <c r="F17" i="11"/>
  <c r="E17" i="11"/>
  <c r="D18" i="11"/>
  <c r="C18" i="11"/>
  <c r="S21" i="11"/>
  <c r="R21" i="11"/>
  <c r="L21" i="11"/>
  <c r="K21" i="11"/>
  <c r="J21" i="11"/>
  <c r="I21" i="11"/>
  <c r="H22" i="11"/>
  <c r="G22" i="11"/>
  <c r="F22" i="11"/>
  <c r="E22" i="11"/>
  <c r="U17" i="11"/>
  <c r="T17" i="11"/>
  <c r="Q17" i="11"/>
  <c r="P17" i="11"/>
  <c r="O17" i="11"/>
  <c r="N17" i="11"/>
  <c r="M17" i="11"/>
  <c r="D17" i="11"/>
  <c r="C17" i="11"/>
  <c r="B17" i="11"/>
  <c r="B18" i="11"/>
  <c r="B19" i="11"/>
  <c r="B22" i="11"/>
  <c r="F7" i="11"/>
  <c r="E7" i="11"/>
  <c r="D7" i="11"/>
  <c r="D12" i="13" l="1"/>
  <c r="D11" i="13"/>
  <c r="E12" i="13"/>
  <c r="F9" i="13"/>
  <c r="D10" i="13"/>
  <c r="D13" i="13"/>
  <c r="E13" i="13"/>
  <c r="E9" i="13"/>
  <c r="C9" i="13"/>
  <c r="G9" i="13" s="1"/>
  <c r="C13" i="13"/>
  <c r="G13" i="13" s="1"/>
  <c r="C12" i="13"/>
  <c r="G12" i="13" s="1"/>
  <c r="D9" i="13"/>
  <c r="F11" i="13"/>
  <c r="D8" i="13"/>
  <c r="F12" i="13"/>
  <c r="E8" i="13"/>
  <c r="F10" i="13"/>
  <c r="E11" i="13"/>
  <c r="C8" i="13"/>
  <c r="G8" i="13" s="1"/>
  <c r="F13" i="13"/>
  <c r="E10" i="13"/>
  <c r="C10" i="13"/>
  <c r="G10" i="13" s="1"/>
  <c r="C11" i="13"/>
  <c r="G11" i="13" s="1"/>
  <c r="F8" i="13"/>
  <c r="Q53" i="11"/>
  <c r="P53" i="11"/>
  <c r="C62" i="11"/>
  <c r="C55" i="11"/>
  <c r="C91" i="11"/>
  <c r="C82" i="11"/>
  <c r="C77" i="11"/>
  <c r="C61" i="11"/>
  <c r="C54" i="11"/>
  <c r="C88" i="11"/>
  <c r="C83" i="11"/>
  <c r="C74" i="11"/>
  <c r="C69" i="11"/>
  <c r="C60" i="11"/>
  <c r="C89" i="11"/>
  <c r="C84" i="11"/>
  <c r="C63" i="11"/>
  <c r="C56" i="11"/>
  <c r="C90" i="11"/>
  <c r="C81" i="11"/>
  <c r="C76" i="11"/>
  <c r="C67" i="11"/>
  <c r="C75" i="11"/>
  <c r="C70" i="11"/>
  <c r="C68" i="11"/>
  <c r="O91" i="11"/>
  <c r="O82" i="11"/>
  <c r="O77" i="11"/>
  <c r="O88" i="11"/>
  <c r="O83" i="11"/>
  <c r="O74" i="11"/>
  <c r="O69" i="11"/>
  <c r="O89" i="11"/>
  <c r="O84" i="11"/>
  <c r="O90" i="11"/>
  <c r="O81" i="11"/>
  <c r="O76" i="11"/>
  <c r="O67" i="11"/>
  <c r="O68" i="11"/>
  <c r="O61" i="11"/>
  <c r="O56" i="11"/>
  <c r="O75" i="11"/>
  <c r="O70" i="11"/>
  <c r="O63" i="11"/>
  <c r="O62" i="11"/>
  <c r="O60" i="11"/>
  <c r="O55" i="11"/>
  <c r="U89" i="11"/>
  <c r="U84" i="11"/>
  <c r="U75" i="11"/>
  <c r="U70" i="11"/>
  <c r="U90" i="11"/>
  <c r="U81" i="11"/>
  <c r="U76" i="11"/>
  <c r="U67" i="11"/>
  <c r="U91" i="11"/>
  <c r="U82" i="11"/>
  <c r="U88" i="11"/>
  <c r="U83" i="11"/>
  <c r="U74" i="11"/>
  <c r="U69" i="11"/>
  <c r="U63" i="11"/>
  <c r="U68" i="11"/>
  <c r="U62" i="11"/>
  <c r="U60" i="11"/>
  <c r="U55" i="11"/>
  <c r="U77" i="11"/>
  <c r="U61" i="11"/>
  <c r="U56" i="11"/>
  <c r="H88" i="11"/>
  <c r="H83" i="11"/>
  <c r="H74" i="11"/>
  <c r="H89" i="11"/>
  <c r="H84" i="11"/>
  <c r="H75" i="11"/>
  <c r="H70" i="11"/>
  <c r="H90" i="11"/>
  <c r="H81" i="11"/>
  <c r="H91" i="11"/>
  <c r="H82" i="11"/>
  <c r="H77" i="11"/>
  <c r="H68" i="11"/>
  <c r="H63" i="11"/>
  <c r="H61" i="11"/>
  <c r="H56" i="11"/>
  <c r="H67" i="11"/>
  <c r="H69" i="11"/>
  <c r="H62" i="11"/>
  <c r="H60" i="11"/>
  <c r="H55" i="11"/>
  <c r="H76" i="11"/>
  <c r="H54" i="11"/>
  <c r="H53" i="11"/>
  <c r="K91" i="11"/>
  <c r="K82" i="11"/>
  <c r="K77" i="11"/>
  <c r="K88" i="11"/>
  <c r="K83" i="11"/>
  <c r="K74" i="11"/>
  <c r="K69" i="11"/>
  <c r="K89" i="11"/>
  <c r="K84" i="11"/>
  <c r="K90" i="11"/>
  <c r="K81" i="11"/>
  <c r="K76" i="11"/>
  <c r="K67" i="11"/>
  <c r="K53" i="11"/>
  <c r="K63" i="11"/>
  <c r="K61" i="11"/>
  <c r="K56" i="11"/>
  <c r="K68" i="11"/>
  <c r="K54" i="11"/>
  <c r="K75" i="11"/>
  <c r="K70" i="11"/>
  <c r="K62" i="11"/>
  <c r="K60" i="11"/>
  <c r="K55" i="11"/>
  <c r="L88" i="11"/>
  <c r="L83" i="11"/>
  <c r="L74" i="11"/>
  <c r="L89" i="11"/>
  <c r="L84" i="11"/>
  <c r="L75" i="11"/>
  <c r="L70" i="11"/>
  <c r="L90" i="11"/>
  <c r="L81" i="11"/>
  <c r="L91" i="11"/>
  <c r="L82" i="11"/>
  <c r="L77" i="11"/>
  <c r="L68" i="11"/>
  <c r="L63" i="11"/>
  <c r="L69" i="11"/>
  <c r="L61" i="11"/>
  <c r="L56" i="11"/>
  <c r="L76" i="11"/>
  <c r="L62" i="11"/>
  <c r="L60" i="11"/>
  <c r="L55" i="11"/>
  <c r="L67" i="11"/>
  <c r="L54" i="11"/>
  <c r="L53" i="11"/>
  <c r="U53" i="11"/>
  <c r="D88" i="11"/>
  <c r="D83" i="11"/>
  <c r="D74" i="11"/>
  <c r="D89" i="11"/>
  <c r="D84" i="11"/>
  <c r="D75" i="11"/>
  <c r="D70" i="11"/>
  <c r="D90" i="11"/>
  <c r="D81" i="11"/>
  <c r="D91" i="11"/>
  <c r="D82" i="11"/>
  <c r="D77" i="11"/>
  <c r="D68" i="11"/>
  <c r="D76" i="11"/>
  <c r="D69" i="11"/>
  <c r="D63" i="11"/>
  <c r="D61" i="11"/>
  <c r="D56" i="11"/>
  <c r="D62" i="11"/>
  <c r="D60" i="11"/>
  <c r="D55" i="11"/>
  <c r="D67" i="11"/>
  <c r="P88" i="11"/>
  <c r="P83" i="11"/>
  <c r="P74" i="11"/>
  <c r="P69" i="11"/>
  <c r="P89" i="11"/>
  <c r="P84" i="11"/>
  <c r="P75" i="11"/>
  <c r="P70" i="11"/>
  <c r="P90" i="11"/>
  <c r="P81" i="11"/>
  <c r="P91" i="11"/>
  <c r="P82" i="11"/>
  <c r="P77" i="11"/>
  <c r="P68" i="11"/>
  <c r="P63" i="11"/>
  <c r="P61" i="11"/>
  <c r="P56" i="11"/>
  <c r="P76" i="11"/>
  <c r="P67" i="11"/>
  <c r="P62" i="11"/>
  <c r="P60" i="11"/>
  <c r="P55" i="11"/>
  <c r="E89" i="11"/>
  <c r="E84" i="11"/>
  <c r="E75" i="11"/>
  <c r="E70" i="11"/>
  <c r="E90" i="11"/>
  <c r="E81" i="11"/>
  <c r="E76" i="11"/>
  <c r="E67" i="11"/>
  <c r="E91" i="11"/>
  <c r="E82" i="11"/>
  <c r="E88" i="11"/>
  <c r="E83" i="11"/>
  <c r="E74" i="11"/>
  <c r="E69" i="11"/>
  <c r="E54" i="11"/>
  <c r="E68" i="11"/>
  <c r="E62" i="11"/>
  <c r="E60" i="11"/>
  <c r="E53" i="11"/>
  <c r="E77" i="11"/>
  <c r="E63" i="11"/>
  <c r="E61" i="11"/>
  <c r="E56" i="11"/>
  <c r="E55" i="11"/>
  <c r="R90" i="11"/>
  <c r="R81" i="11"/>
  <c r="R76" i="11"/>
  <c r="R91" i="11"/>
  <c r="R82" i="11"/>
  <c r="R77" i="11"/>
  <c r="R68" i="11"/>
  <c r="R63" i="11"/>
  <c r="R88" i="11"/>
  <c r="R83" i="11"/>
  <c r="R89" i="11"/>
  <c r="R84" i="11"/>
  <c r="R75" i="11"/>
  <c r="R70" i="11"/>
  <c r="R67" i="11"/>
  <c r="R62" i="11"/>
  <c r="R60" i="11"/>
  <c r="R55" i="11"/>
  <c r="R54" i="11"/>
  <c r="R74" i="11"/>
  <c r="R69" i="11"/>
  <c r="R61" i="11"/>
  <c r="R56" i="11"/>
  <c r="R53" i="11"/>
  <c r="D53" i="11"/>
  <c r="M89" i="11"/>
  <c r="M84" i="11"/>
  <c r="M75" i="11"/>
  <c r="M70" i="11"/>
  <c r="M90" i="11"/>
  <c r="M81" i="11"/>
  <c r="M76" i="11"/>
  <c r="M67" i="11"/>
  <c r="M91" i="11"/>
  <c r="M82" i="11"/>
  <c r="M88" i="11"/>
  <c r="M83" i="11"/>
  <c r="M74" i="11"/>
  <c r="M69" i="11"/>
  <c r="M63" i="11"/>
  <c r="M77" i="11"/>
  <c r="M68" i="11"/>
  <c r="M62" i="11"/>
  <c r="M60" i="11"/>
  <c r="M61" i="11"/>
  <c r="M55" i="11"/>
  <c r="M56" i="11"/>
  <c r="Q89" i="11"/>
  <c r="Q84" i="11"/>
  <c r="Q75" i="11"/>
  <c r="Q70" i="11"/>
  <c r="Q90" i="11"/>
  <c r="Q81" i="11"/>
  <c r="Q76" i="11"/>
  <c r="Q67" i="11"/>
  <c r="Q91" i="11"/>
  <c r="Q82" i="11"/>
  <c r="Q88" i="11"/>
  <c r="Q83" i="11"/>
  <c r="Q74" i="11"/>
  <c r="Q69" i="11"/>
  <c r="Q77" i="11"/>
  <c r="Q62" i="11"/>
  <c r="Q60" i="11"/>
  <c r="Q63" i="11"/>
  <c r="Q68" i="11"/>
  <c r="Q61" i="11"/>
  <c r="Q56" i="11"/>
  <c r="Q55" i="11"/>
  <c r="F90" i="11"/>
  <c r="F81" i="11"/>
  <c r="F76" i="11"/>
  <c r="F91" i="11"/>
  <c r="F82" i="11"/>
  <c r="F77" i="11"/>
  <c r="F68" i="11"/>
  <c r="F88" i="11"/>
  <c r="F83" i="11"/>
  <c r="F89" i="11"/>
  <c r="F84" i="11"/>
  <c r="F75" i="11"/>
  <c r="F70" i="11"/>
  <c r="F62" i="11"/>
  <c r="F60" i="11"/>
  <c r="F55" i="11"/>
  <c r="F74" i="11"/>
  <c r="F67" i="11"/>
  <c r="F63" i="11"/>
  <c r="F61" i="11"/>
  <c r="F56" i="11"/>
  <c r="F69" i="11"/>
  <c r="F54" i="11"/>
  <c r="F53" i="11"/>
  <c r="S91" i="11"/>
  <c r="S82" i="11"/>
  <c r="S77" i="11"/>
  <c r="S88" i="11"/>
  <c r="S83" i="11"/>
  <c r="S74" i="11"/>
  <c r="S69" i="11"/>
  <c r="S89" i="11"/>
  <c r="S84" i="11"/>
  <c r="S90" i="11"/>
  <c r="S81" i="11"/>
  <c r="S76" i="11"/>
  <c r="S67" i="11"/>
  <c r="S75" i="11"/>
  <c r="S70" i="11"/>
  <c r="S63" i="11"/>
  <c r="S61" i="11"/>
  <c r="S56" i="11"/>
  <c r="S68" i="11"/>
  <c r="S62" i="11"/>
  <c r="S60" i="11"/>
  <c r="S53" i="11"/>
  <c r="S55" i="11"/>
  <c r="S54" i="11"/>
  <c r="I89" i="11"/>
  <c r="I84" i="11"/>
  <c r="I75" i="11"/>
  <c r="I70" i="11"/>
  <c r="I90" i="11"/>
  <c r="I81" i="11"/>
  <c r="I76" i="11"/>
  <c r="I67" i="11"/>
  <c r="I91" i="11"/>
  <c r="I82" i="11"/>
  <c r="I88" i="11"/>
  <c r="I83" i="11"/>
  <c r="I74" i="11"/>
  <c r="I69" i="11"/>
  <c r="I54" i="11"/>
  <c r="I62" i="11"/>
  <c r="I60" i="11"/>
  <c r="I77" i="11"/>
  <c r="I53" i="11"/>
  <c r="I68" i="11"/>
  <c r="I63" i="11"/>
  <c r="I61" i="11"/>
  <c r="I55" i="11"/>
  <c r="I56" i="11"/>
  <c r="M53" i="11"/>
  <c r="O53" i="11"/>
  <c r="B89" i="11"/>
  <c r="B84" i="11"/>
  <c r="B75" i="11"/>
  <c r="B88" i="11"/>
  <c r="B83" i="11"/>
  <c r="B74" i="11"/>
  <c r="B69" i="11"/>
  <c r="B91" i="11"/>
  <c r="B90" i="11"/>
  <c r="B81" i="11"/>
  <c r="B76" i="11"/>
  <c r="B67" i="11"/>
  <c r="B82" i="11"/>
  <c r="B70" i="11"/>
  <c r="B62" i="11"/>
  <c r="B55" i="11"/>
  <c r="B68" i="11"/>
  <c r="B61" i="11"/>
  <c r="B54" i="11"/>
  <c r="B77" i="11"/>
  <c r="B60" i="11"/>
  <c r="B53" i="11"/>
  <c r="B63" i="11"/>
  <c r="B56" i="11"/>
  <c r="N90" i="11"/>
  <c r="N81" i="11"/>
  <c r="N76" i="11"/>
  <c r="N91" i="11"/>
  <c r="N82" i="11"/>
  <c r="N77" i="11"/>
  <c r="N68" i="11"/>
  <c r="N63" i="11"/>
  <c r="N88" i="11"/>
  <c r="N83" i="11"/>
  <c r="N89" i="11"/>
  <c r="N84" i="11"/>
  <c r="N75" i="11"/>
  <c r="N70" i="11"/>
  <c r="N62" i="11"/>
  <c r="N60" i="11"/>
  <c r="N55" i="11"/>
  <c r="N67" i="11"/>
  <c r="N61" i="11"/>
  <c r="N56" i="11"/>
  <c r="N74" i="11"/>
  <c r="N69" i="11"/>
  <c r="T88" i="11"/>
  <c r="T83" i="11"/>
  <c r="T74" i="11"/>
  <c r="T69" i="11"/>
  <c r="T89" i="11"/>
  <c r="T84" i="11"/>
  <c r="T75" i="11"/>
  <c r="T70" i="11"/>
  <c r="T90" i="11"/>
  <c r="T81" i="11"/>
  <c r="T91" i="11"/>
  <c r="T82" i="11"/>
  <c r="T77" i="11"/>
  <c r="T68" i="11"/>
  <c r="T63" i="11"/>
  <c r="T76" i="11"/>
  <c r="T61" i="11"/>
  <c r="T56" i="11"/>
  <c r="T62" i="11"/>
  <c r="T60" i="11"/>
  <c r="T55" i="11"/>
  <c r="T67" i="11"/>
  <c r="G91" i="11"/>
  <c r="G82" i="11"/>
  <c r="G77" i="11"/>
  <c r="G88" i="11"/>
  <c r="G83" i="11"/>
  <c r="G74" i="11"/>
  <c r="G69" i="11"/>
  <c r="G89" i="11"/>
  <c r="G84" i="11"/>
  <c r="G90" i="11"/>
  <c r="G81" i="11"/>
  <c r="G76" i="11"/>
  <c r="G67" i="11"/>
  <c r="G75" i="11"/>
  <c r="G70" i="11"/>
  <c r="G68" i="11"/>
  <c r="G53" i="11"/>
  <c r="G63" i="11"/>
  <c r="G61" i="11"/>
  <c r="G56" i="11"/>
  <c r="G54" i="11"/>
  <c r="G62" i="11"/>
  <c r="G60" i="11"/>
  <c r="G55" i="11"/>
  <c r="J90" i="11"/>
  <c r="J81" i="11"/>
  <c r="J76" i="11"/>
  <c r="J91" i="11"/>
  <c r="J82" i="11"/>
  <c r="J77" i="11"/>
  <c r="J68" i="11"/>
  <c r="J88" i="11"/>
  <c r="J83" i="11"/>
  <c r="J89" i="11"/>
  <c r="B13" i="11" s="1"/>
  <c r="J84" i="11"/>
  <c r="J75" i="11"/>
  <c r="B11" i="11" s="1"/>
  <c r="J70" i="11"/>
  <c r="J74" i="11"/>
  <c r="J67" i="11"/>
  <c r="J62" i="11"/>
  <c r="J60" i="11"/>
  <c r="J55" i="11"/>
  <c r="J69" i="11"/>
  <c r="J63" i="11"/>
  <c r="J61" i="11"/>
  <c r="J56" i="11"/>
  <c r="J53" i="11"/>
  <c r="J54" i="11"/>
  <c r="T53" i="11"/>
  <c r="C53" i="11"/>
  <c r="N53" i="11"/>
  <c r="B12" i="13"/>
  <c r="B9" i="13"/>
  <c r="B8" i="13"/>
  <c r="B10" i="13"/>
  <c r="B13" i="13"/>
  <c r="B11" i="13"/>
  <c r="A83" i="13"/>
  <c r="A69" i="13"/>
  <c r="A62" i="13"/>
  <c r="A90" i="13"/>
  <c r="T48" i="13"/>
  <c r="P48" i="13"/>
  <c r="L48" i="13"/>
  <c r="H48" i="13"/>
  <c r="D48" i="13"/>
  <c r="S48" i="13"/>
  <c r="O48" i="13"/>
  <c r="K48" i="13"/>
  <c r="G48" i="13"/>
  <c r="C48" i="13"/>
  <c r="A76" i="13"/>
  <c r="R48" i="13"/>
  <c r="N48" i="13"/>
  <c r="J48" i="13"/>
  <c r="F48" i="13"/>
  <c r="B48" i="13"/>
  <c r="Q48" i="13"/>
  <c r="U48" i="13"/>
  <c r="E48" i="13"/>
  <c r="M48" i="13"/>
  <c r="I48" i="13"/>
  <c r="A55" i="13"/>
  <c r="A49" i="11"/>
  <c r="A48" i="11"/>
  <c r="J48" i="11" s="1"/>
  <c r="A47" i="11"/>
  <c r="M47" i="11" s="1"/>
  <c r="N54" i="11"/>
  <c r="U54" i="11"/>
  <c r="Q54" i="11"/>
  <c r="M54" i="11"/>
  <c r="T54" i="11"/>
  <c r="P54" i="11"/>
  <c r="D54" i="11"/>
  <c r="B8" i="11" s="1"/>
  <c r="O54" i="11"/>
  <c r="A46" i="11"/>
  <c r="C46" i="11" s="1"/>
  <c r="D49" i="11"/>
  <c r="S49" i="11"/>
  <c r="O49" i="11"/>
  <c r="K49" i="11"/>
  <c r="G49" i="11"/>
  <c r="C49" i="11"/>
  <c r="R49" i="11"/>
  <c r="N49" i="11"/>
  <c r="J49" i="11"/>
  <c r="F49" i="11"/>
  <c r="E48" i="11"/>
  <c r="U49" i="11"/>
  <c r="Q49" i="11"/>
  <c r="M49" i="11"/>
  <c r="I49" i="11"/>
  <c r="E49" i="11"/>
  <c r="D48" i="11"/>
  <c r="T49" i="11"/>
  <c r="P49" i="11"/>
  <c r="L49" i="11"/>
  <c r="H49" i="11"/>
  <c r="R47" i="11"/>
  <c r="E47" i="11"/>
  <c r="K47" i="11"/>
  <c r="D46" i="11"/>
  <c r="K46" i="11"/>
  <c r="B49" i="11"/>
  <c r="F7" i="3"/>
  <c r="A46" i="3" s="1"/>
  <c r="E7" i="3"/>
  <c r="A45" i="3" s="1"/>
  <c r="D45" i="3" s="1"/>
  <c r="D7" i="3"/>
  <c r="A44" i="3" s="1"/>
  <c r="D44" i="3" s="1"/>
  <c r="C7" i="3"/>
  <c r="A43" i="3" s="1"/>
  <c r="R46" i="11" l="1"/>
  <c r="C11" i="11"/>
  <c r="G11" i="11" s="1"/>
  <c r="D10" i="11"/>
  <c r="E8" i="11"/>
  <c r="F8" i="11"/>
  <c r="E11" i="11"/>
  <c r="D13" i="11"/>
  <c r="C13" i="11"/>
  <c r="G13" i="11" s="1"/>
  <c r="B12" i="11"/>
  <c r="F12" i="11"/>
  <c r="B10" i="11"/>
  <c r="E9" i="11"/>
  <c r="E13" i="11"/>
  <c r="D12" i="11"/>
  <c r="E10" i="11"/>
  <c r="D8" i="11"/>
  <c r="F11" i="11"/>
  <c r="E12" i="11"/>
  <c r="F9" i="11"/>
  <c r="D11" i="11"/>
  <c r="D9" i="11"/>
  <c r="B9" i="11"/>
  <c r="C8" i="11"/>
  <c r="G8" i="11" s="1"/>
  <c r="C10" i="11"/>
  <c r="G10" i="11" s="1"/>
  <c r="F13" i="11"/>
  <c r="C9" i="11"/>
  <c r="G9" i="11" s="1"/>
  <c r="F10" i="11"/>
  <c r="C12" i="11"/>
  <c r="G12" i="11" s="1"/>
  <c r="J47" i="11"/>
  <c r="M46" i="11"/>
  <c r="H47" i="11"/>
  <c r="U47" i="11"/>
  <c r="C47" i="11"/>
  <c r="P47" i="11"/>
  <c r="T46" i="11"/>
  <c r="S47" i="11"/>
  <c r="L46" i="11"/>
  <c r="U46" i="11"/>
  <c r="O48" i="11"/>
  <c r="G48" i="11"/>
  <c r="T48" i="11"/>
  <c r="R48" i="11"/>
  <c r="S46" i="11"/>
  <c r="E46" i="11"/>
  <c r="L48" i="11"/>
  <c r="U48" i="11"/>
  <c r="M48" i="11"/>
  <c r="A90" i="11"/>
  <c r="A83" i="11"/>
  <c r="A76" i="11"/>
  <c r="A69" i="11"/>
  <c r="A62" i="11"/>
  <c r="A55" i="11"/>
  <c r="A89" i="11"/>
  <c r="A82" i="11"/>
  <c r="A75" i="11"/>
  <c r="A68" i="11"/>
  <c r="A61" i="11"/>
  <c r="A54" i="11"/>
  <c r="A91" i="11"/>
  <c r="A84" i="11"/>
  <c r="A77" i="11"/>
  <c r="A70" i="11"/>
  <c r="A63" i="11"/>
  <c r="A56" i="11"/>
  <c r="E45" i="3"/>
  <c r="B48" i="11"/>
  <c r="G46" i="11"/>
  <c r="O46" i="11"/>
  <c r="N46" i="11"/>
  <c r="H46" i="11"/>
  <c r="P46" i="11"/>
  <c r="J46" i="11"/>
  <c r="I46" i="11"/>
  <c r="Q46" i="11"/>
  <c r="F46" i="11"/>
  <c r="K48" i="11"/>
  <c r="S48" i="11"/>
  <c r="H48" i="11"/>
  <c r="P48" i="11"/>
  <c r="I48" i="11"/>
  <c r="Q48" i="11"/>
  <c r="F48" i="11"/>
  <c r="N48" i="11"/>
  <c r="C48" i="11"/>
  <c r="B46" i="11"/>
  <c r="A88" i="11"/>
  <c r="A81" i="11"/>
  <c r="A74" i="11"/>
  <c r="A67" i="11"/>
  <c r="A60" i="11"/>
  <c r="A53" i="11"/>
  <c r="B47" i="11"/>
  <c r="G47" i="11"/>
  <c r="D47" i="11"/>
  <c r="T47" i="11"/>
  <c r="Q47" i="11"/>
  <c r="N47" i="11"/>
  <c r="O47" i="11"/>
  <c r="L47" i="11"/>
  <c r="I47" i="11"/>
  <c r="F47" i="11"/>
  <c r="C46" i="3"/>
  <c r="G46" i="3"/>
  <c r="E46" i="3"/>
  <c r="D46" i="3"/>
  <c r="B46" i="3"/>
  <c r="F46" i="3"/>
  <c r="G45" i="3"/>
  <c r="C45" i="3"/>
  <c r="B45" i="3"/>
  <c r="F45" i="3"/>
  <c r="G44" i="3"/>
  <c r="C44" i="3"/>
  <c r="E44" i="3"/>
  <c r="F44" i="3"/>
  <c r="B44" i="3"/>
  <c r="F43" i="3"/>
  <c r="B43" i="3"/>
  <c r="C43" i="3"/>
  <c r="G43" i="3"/>
  <c r="E43" i="3"/>
  <c r="D43" i="3"/>
  <c r="G18" i="3"/>
  <c r="F18" i="3"/>
  <c r="E18" i="3"/>
  <c r="D18" i="3"/>
  <c r="C18" i="3"/>
  <c r="B18" i="3"/>
  <c r="G17" i="3"/>
  <c r="F17" i="3"/>
  <c r="E17" i="3"/>
  <c r="D17" i="3"/>
  <c r="C17" i="3"/>
  <c r="B17" i="3"/>
  <c r="G16" i="3"/>
  <c r="F16" i="3"/>
  <c r="E16" i="3"/>
  <c r="D16" i="3"/>
  <c r="C16" i="3"/>
  <c r="B16" i="3"/>
  <c r="G15" i="3"/>
  <c r="F15" i="3"/>
  <c r="E15" i="3"/>
  <c r="D15" i="3"/>
  <c r="C15" i="3"/>
  <c r="B15" i="3"/>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D10" i="3" l="1"/>
  <c r="D11" i="3"/>
  <c r="E10" i="3"/>
  <c r="E11" i="3"/>
  <c r="C9" i="3"/>
  <c r="G9" i="3" s="1"/>
  <c r="C8" i="3"/>
  <c r="G8" i="3" s="1"/>
  <c r="E9" i="3"/>
  <c r="E8" i="3"/>
  <c r="F9" i="3"/>
  <c r="F8" i="3"/>
  <c r="F10" i="3"/>
  <c r="F11" i="3"/>
  <c r="C10" i="3"/>
  <c r="G10" i="3" s="1"/>
  <c r="C11" i="3"/>
  <c r="G11" i="3" s="1"/>
  <c r="D9" i="3"/>
  <c r="D8" i="3"/>
  <c r="B9" i="3"/>
  <c r="B8" i="3"/>
  <c r="B11" i="3"/>
  <c r="B10" i="3"/>
  <c r="I16" i="3"/>
</calcChain>
</file>

<file path=xl/comments1.xml><?xml version="1.0" encoding="utf-8"?>
<comments xmlns="http://schemas.openxmlformats.org/spreadsheetml/2006/main">
  <authors>
    <author>marcel.amiottesuchet</author>
  </authors>
  <commentList>
    <comment ref="H6" authorId="0">
      <text>
        <r>
          <rPr>
            <sz val="9"/>
            <color indexed="81"/>
            <rFont val="Tahoma"/>
            <family val="2"/>
          </rPr>
          <t>Cette colonne peut contenir du texte, ou des notes</t>
        </r>
      </text>
    </comment>
    <comment ref="J12" authorId="0">
      <text>
        <r>
          <rPr>
            <sz val="9"/>
            <color indexed="81"/>
            <rFont val="Tahoma"/>
            <family val="2"/>
          </rPr>
          <t>Les choix proposés ici définissent la manière dont les résultats sont pris en compte pour proposer un positionnement. 
Cette liste ne peut pas être modifiée, elle est en lien avec les critères ci-dessus</t>
        </r>
      </text>
    </comment>
  </commentList>
</comments>
</file>

<file path=xl/comments2.xml><?xml version="1.0" encoding="utf-8"?>
<comments xmlns="http://schemas.openxmlformats.org/spreadsheetml/2006/main">
  <authors>
    <author>marcel.amiottesuchet</author>
    <author>Marc Amiotte-Suchet</author>
  </authors>
  <commentList>
    <comment ref="G7" authorId="0">
      <text>
        <r>
          <rPr>
            <sz val="9"/>
            <color indexed="81"/>
            <rFont val="Tahoma"/>
            <family val="2"/>
          </rPr>
          <t>Le calcul permettant de proposer un positionnement dépend du paramètrage choisi dans la feuille "paramètres"</t>
        </r>
      </text>
    </comment>
    <comment ref="B8" authorId="1">
      <text>
        <r>
          <rPr>
            <sz val="9"/>
            <color indexed="81"/>
            <rFont val="Tahoma"/>
            <family val="2"/>
          </rPr>
          <t>Ce calcul ne tient pas compte des balles montées et tiées puisque ce n'est pas une perte de balle</t>
        </r>
      </text>
    </comment>
  </commentList>
</comments>
</file>

<file path=xl/comments3.xml><?xml version="1.0" encoding="utf-8"?>
<comments xmlns="http://schemas.openxmlformats.org/spreadsheetml/2006/main">
  <authors>
    <author>marcel.amiottesuchet</author>
    <author>Marc Amiotte-Suchet</author>
  </authors>
  <commentList>
    <comment ref="G7" authorId="0">
      <text>
        <r>
          <rPr>
            <sz val="9"/>
            <color indexed="81"/>
            <rFont val="Tahoma"/>
            <family val="2"/>
          </rPr>
          <t>Le calcul permettant de proposer un positionnement dépend du paramètrage choisi dans la feuille "paramètres"</t>
        </r>
      </text>
    </comment>
    <comment ref="B8" authorId="1">
      <text>
        <r>
          <rPr>
            <sz val="9"/>
            <color indexed="81"/>
            <rFont val="Tahoma"/>
            <family val="2"/>
          </rPr>
          <t>Ce calcul ne tient pas compte des balles montées et tiées puisque ce n'est pas une perte de balle</t>
        </r>
      </text>
    </comment>
  </commentList>
</comments>
</file>

<file path=xl/comments4.xml><?xml version="1.0" encoding="utf-8"?>
<comments xmlns="http://schemas.openxmlformats.org/spreadsheetml/2006/main">
  <authors>
    <author>marcel.amiottesuchet</author>
    <author>Marc Amiotte-Suchet</author>
  </authors>
  <commentList>
    <comment ref="G7" authorId="0">
      <text>
        <r>
          <rPr>
            <sz val="9"/>
            <color indexed="81"/>
            <rFont val="Tahoma"/>
            <family val="2"/>
          </rPr>
          <t>Le calcul permettant de proposer un positionnement dépend du paramètrage choisi dans la feuille "paramètres"</t>
        </r>
      </text>
    </comment>
    <comment ref="B8" authorId="1">
      <text>
        <r>
          <rPr>
            <sz val="9"/>
            <color indexed="81"/>
            <rFont val="Tahoma"/>
            <family val="2"/>
          </rPr>
          <t>Ce calcul ne tient pas compte des balles montées et tiées puisque ce n'est pas une perte de balle</t>
        </r>
      </text>
    </comment>
    <comment ref="B9" authorId="1">
      <text>
        <r>
          <rPr>
            <sz val="9"/>
            <color indexed="81"/>
            <rFont val="Tahoma"/>
            <family val="2"/>
          </rPr>
          <t>Ce calcul ne tient pas compte des balles montées et tiées puisque ce n'est pas une perte de balle</t>
        </r>
      </text>
    </comment>
    <comment ref="B10" authorId="1">
      <text>
        <r>
          <rPr>
            <sz val="9"/>
            <color indexed="81"/>
            <rFont val="Tahoma"/>
            <family val="2"/>
          </rPr>
          <t>Ce calcul ne tient pas compte des balles montées et tiées puisque ce n'est pas une perte de balle</t>
        </r>
      </text>
    </comment>
    <comment ref="B11" authorId="1">
      <text>
        <r>
          <rPr>
            <sz val="9"/>
            <color indexed="81"/>
            <rFont val="Tahoma"/>
            <family val="2"/>
          </rPr>
          <t>Ce calcul ne tient pas compte des balles montées et tiées puisque ce n'est pas une perte de balle</t>
        </r>
      </text>
    </comment>
    <comment ref="B12" authorId="1">
      <text>
        <r>
          <rPr>
            <sz val="9"/>
            <color indexed="81"/>
            <rFont val="Tahoma"/>
            <family val="2"/>
          </rPr>
          <t>Ce calcul ne tient pas compte des balles montées et tiées puisque ce n'est pas une perte de balle</t>
        </r>
      </text>
    </comment>
    <comment ref="B13" authorId="1">
      <text>
        <r>
          <rPr>
            <sz val="9"/>
            <color indexed="81"/>
            <rFont val="Tahoma"/>
            <family val="2"/>
          </rPr>
          <t>Ce calcul ne tient pas compte des balles montées et tiées puisque ce n'est pas une perte de balle</t>
        </r>
      </text>
    </comment>
    <comment ref="A26" authorId="1">
      <text>
        <r>
          <rPr>
            <sz val="9"/>
            <color indexed="81"/>
            <rFont val="Tahoma"/>
            <family val="2"/>
          </rPr>
          <t>Il n'y a personne à choisir s'il y a un tir</t>
        </r>
      </text>
    </comment>
    <comment ref="A28" authorId="1">
      <text>
        <r>
          <rPr>
            <sz val="9"/>
            <color indexed="81"/>
            <rFont val="Tahoma"/>
            <family val="2"/>
          </rPr>
          <t xml:space="preserve">Ne noter personne en cas de tir puisqu'il n'y a pas eu de perte de balle dans ce cas
</t>
        </r>
      </text>
    </comment>
  </commentList>
</comments>
</file>

<file path=xl/comments5.xml><?xml version="1.0" encoding="utf-8"?>
<comments xmlns="http://schemas.openxmlformats.org/spreadsheetml/2006/main">
  <authors>
    <author>marcel.amiottesuchet</author>
    <author>Marc Amiotte-Suchet</author>
  </authors>
  <commentList>
    <comment ref="G7" authorId="0">
      <text>
        <r>
          <rPr>
            <sz val="9"/>
            <color indexed="81"/>
            <rFont val="Tahoma"/>
            <family val="2"/>
          </rPr>
          <t>Le calcul permettant de proposer un positionnement dépend du paramètrage choisi dans la feuille "paramètres"</t>
        </r>
      </text>
    </comment>
    <comment ref="B8" authorId="1">
      <text>
        <r>
          <rPr>
            <sz val="9"/>
            <color indexed="81"/>
            <rFont val="Tahoma"/>
            <family val="2"/>
          </rPr>
          <t>Ce calcul ne tient pas compte des balles montées et tiées puisque ce n'est pas une perte de balle</t>
        </r>
      </text>
    </comment>
    <comment ref="B9" authorId="1">
      <text>
        <r>
          <rPr>
            <sz val="9"/>
            <color indexed="81"/>
            <rFont val="Tahoma"/>
            <family val="2"/>
          </rPr>
          <t>Ce calcul ne tient pas compte des balles montées et tiées puisque ce n'est pas une perte de balle</t>
        </r>
      </text>
    </comment>
    <comment ref="B10" authorId="1">
      <text>
        <r>
          <rPr>
            <sz val="9"/>
            <color indexed="81"/>
            <rFont val="Tahoma"/>
            <family val="2"/>
          </rPr>
          <t>Ce calcul ne tient pas compte des balles montées et tiées puisque ce n'est pas une perte de balle</t>
        </r>
      </text>
    </comment>
    <comment ref="B11" authorId="1">
      <text>
        <r>
          <rPr>
            <sz val="9"/>
            <color indexed="81"/>
            <rFont val="Tahoma"/>
            <family val="2"/>
          </rPr>
          <t>Ce calcul ne tient pas compte des balles montées et tiées puisque ce n'est pas une perte de balle</t>
        </r>
      </text>
    </comment>
    <comment ref="B12" authorId="1">
      <text>
        <r>
          <rPr>
            <sz val="9"/>
            <color indexed="81"/>
            <rFont val="Tahoma"/>
            <family val="2"/>
          </rPr>
          <t>Ce calcul ne tient pas compte des balles montées et tiées puisque ce n'est pas une perte de balle</t>
        </r>
      </text>
    </comment>
    <comment ref="B13" authorId="1">
      <text>
        <r>
          <rPr>
            <sz val="9"/>
            <color indexed="81"/>
            <rFont val="Tahoma"/>
            <family val="2"/>
          </rPr>
          <t>Ce calcul ne tient pas compte des balles montées et tiées puisque ce n'est pas une perte de balle</t>
        </r>
      </text>
    </comment>
    <comment ref="A27" authorId="1">
      <text>
        <r>
          <rPr>
            <sz val="9"/>
            <color indexed="81"/>
            <rFont val="Tahoma"/>
            <family val="2"/>
          </rPr>
          <t>Il n'y a personne à choisir s'il y a un tir</t>
        </r>
      </text>
    </comment>
    <comment ref="A29" authorId="1">
      <text>
        <r>
          <rPr>
            <sz val="9"/>
            <color indexed="81"/>
            <rFont val="Tahoma"/>
            <family val="2"/>
          </rPr>
          <t xml:space="preserve">Ne noter personne en cas de tir puisqu'il n'y a pas eu de perte de balle dans ce cas
</t>
        </r>
      </text>
    </comment>
  </commentList>
</comments>
</file>

<file path=xl/comments6.xml><?xml version="1.0" encoding="utf-8"?>
<comments xmlns="http://schemas.openxmlformats.org/spreadsheetml/2006/main">
  <authors>
    <author>marcel.amiottesuchet</author>
    <author>Marc Amiotte-Suchet</author>
  </authors>
  <commentList>
    <comment ref="G7" authorId="0">
      <text>
        <r>
          <rPr>
            <sz val="9"/>
            <color indexed="81"/>
            <rFont val="Tahoma"/>
            <family val="2"/>
          </rPr>
          <t>Le calcul permettant de proposer un positionnement dépend du paramètrage choisi dans la feuille "paramètres"</t>
        </r>
      </text>
    </comment>
    <comment ref="B8" authorId="1">
      <text>
        <r>
          <rPr>
            <sz val="9"/>
            <color indexed="81"/>
            <rFont val="Tahoma"/>
            <family val="2"/>
          </rPr>
          <t>Ce calcul ne tient pas compte des balles montées et tiées puisque ce n'est pas une perte de balle</t>
        </r>
      </text>
    </comment>
    <comment ref="B9" authorId="1">
      <text>
        <r>
          <rPr>
            <sz val="9"/>
            <color indexed="81"/>
            <rFont val="Tahoma"/>
            <family val="2"/>
          </rPr>
          <t>Ce calcul ne tient pas compte des balles montées et tiées puisque ce n'est pas une perte de balle</t>
        </r>
      </text>
    </comment>
    <comment ref="B10" authorId="1">
      <text>
        <r>
          <rPr>
            <sz val="9"/>
            <color indexed="81"/>
            <rFont val="Tahoma"/>
            <family val="2"/>
          </rPr>
          <t>Ce calcul ne tient pas compte des balles montées et tiées puisque ce n'est pas une perte de balle</t>
        </r>
      </text>
    </comment>
    <comment ref="B11" authorId="1">
      <text>
        <r>
          <rPr>
            <sz val="9"/>
            <color indexed="81"/>
            <rFont val="Tahoma"/>
            <family val="2"/>
          </rPr>
          <t>Ce calcul ne tient pas compte des balles montées et tiées puisque ce n'est pas une perte de balle</t>
        </r>
      </text>
    </comment>
    <comment ref="B12" authorId="1">
      <text>
        <r>
          <rPr>
            <sz val="9"/>
            <color indexed="81"/>
            <rFont val="Tahoma"/>
            <family val="2"/>
          </rPr>
          <t>Ce calcul ne tient pas compte des balles montées et tiées puisque ce n'est pas une perte de balle</t>
        </r>
      </text>
    </comment>
    <comment ref="B13" authorId="1">
      <text>
        <r>
          <rPr>
            <sz val="9"/>
            <color indexed="81"/>
            <rFont val="Tahoma"/>
            <family val="2"/>
          </rPr>
          <t>Ce calcul ne tient pas compte des balles montées et tiées puisque ce n'est pas une perte de balle</t>
        </r>
      </text>
    </comment>
    <comment ref="A28" authorId="1">
      <text>
        <r>
          <rPr>
            <sz val="9"/>
            <color indexed="81"/>
            <rFont val="Tahoma"/>
            <family val="2"/>
          </rPr>
          <t>Il n'y a personne à choisir s'il y a un tir</t>
        </r>
      </text>
    </comment>
    <comment ref="A30" authorId="1">
      <text>
        <r>
          <rPr>
            <sz val="9"/>
            <color indexed="81"/>
            <rFont val="Tahoma"/>
            <family val="2"/>
          </rPr>
          <t xml:space="preserve">Ne noter personne en cas de tir puisqu'il n'y a pas eu de perte de balle dans ce cas
</t>
        </r>
      </text>
    </comment>
  </commentList>
</comments>
</file>

<file path=xl/sharedStrings.xml><?xml version="1.0" encoding="utf-8"?>
<sst xmlns="http://schemas.openxmlformats.org/spreadsheetml/2006/main" count="484" uniqueCount="228">
  <si>
    <t>Observateur</t>
  </si>
  <si>
    <t>BUT POUR LE PASSEUR : Arriver à faire une passe à mon partenaire</t>
  </si>
  <si>
    <t>BUT POUR LE PARTENAIRE : Réussir à échapper au défenseur pour me placer de manière à pouvoir recevoir la balle sans sortir de l'aire de jeu</t>
  </si>
  <si>
    <t>Noms des joueurs</t>
  </si>
  <si>
    <t>On ne saisit que dans les cases blanches</t>
  </si>
  <si>
    <t>Il y a des listes déroulantes partout donc rien à</t>
  </si>
  <si>
    <t>GESTION DES ROTATIONS</t>
  </si>
  <si>
    <t>Roles</t>
  </si>
  <si>
    <t>Défensseur</t>
  </si>
  <si>
    <t>Liste des coureurs</t>
  </si>
  <si>
    <t>Copier les listes des élèves dans les colonnes JAUNES ci-dessous</t>
  </si>
  <si>
    <t>Num</t>
  </si>
  <si>
    <t>Saisie des résultats</t>
  </si>
  <si>
    <t>Liste</t>
  </si>
  <si>
    <t>noms</t>
  </si>
  <si>
    <t>Prénoms</t>
  </si>
  <si>
    <t>Sx</t>
  </si>
  <si>
    <t>Tentative 1</t>
  </si>
  <si>
    <t>Camille</t>
  </si>
  <si>
    <t>Tentative 2</t>
  </si>
  <si>
    <t>Tentative 3</t>
  </si>
  <si>
    <t>Axel</t>
  </si>
  <si>
    <t>Tentative 4</t>
  </si>
  <si>
    <t>Tentative 5</t>
  </si>
  <si>
    <t>HOUSSAIS</t>
  </si>
  <si>
    <t>Margot</t>
  </si>
  <si>
    <t>JUSUFI</t>
  </si>
  <si>
    <t>Leidina</t>
  </si>
  <si>
    <t>MAITRE</t>
  </si>
  <si>
    <t>MARIUS</t>
  </si>
  <si>
    <t>MARCOUX</t>
  </si>
  <si>
    <t>Agathe</t>
  </si>
  <si>
    <t>Tentative 6</t>
  </si>
  <si>
    <t>METTETAL</t>
  </si>
  <si>
    <t>Bryan</t>
  </si>
  <si>
    <t>PILLARD</t>
  </si>
  <si>
    <t>Eléa</t>
  </si>
  <si>
    <t>QUENISSET</t>
  </si>
  <si>
    <t>SYLVANT</t>
  </si>
  <si>
    <t>Pauline</t>
  </si>
  <si>
    <t>EGENSCHWILLER</t>
  </si>
  <si>
    <t>Loïc</t>
  </si>
  <si>
    <t>Tentative 7</t>
  </si>
  <si>
    <t>GEOFFROY</t>
  </si>
  <si>
    <t>GUILLEMIN</t>
  </si>
  <si>
    <t>Candice</t>
  </si>
  <si>
    <t>JACQUIS</t>
  </si>
  <si>
    <t>Romain</t>
  </si>
  <si>
    <t>POURRON</t>
  </si>
  <si>
    <t>Lilou</t>
  </si>
  <si>
    <t>VAUTRIN</t>
  </si>
  <si>
    <t>Suzanne</t>
  </si>
  <si>
    <t>VESTINI</t>
  </si>
  <si>
    <t>Robin</t>
  </si>
  <si>
    <t>Tentative 8</t>
  </si>
  <si>
    <t>HARAU</t>
  </si>
  <si>
    <t>Marian</t>
  </si>
  <si>
    <t>LAMY</t>
  </si>
  <si>
    <t>Léo</t>
  </si>
  <si>
    <t>SAKEK</t>
  </si>
  <si>
    <t>Noam</t>
  </si>
  <si>
    <t>SCHMITT</t>
  </si>
  <si>
    <t>Timothy</t>
  </si>
  <si>
    <t>Tentative 9</t>
  </si>
  <si>
    <t>VERGUET</t>
  </si>
  <si>
    <t>VERNAY</t>
  </si>
  <si>
    <t>Thibault</t>
  </si>
  <si>
    <t>Tentative 10</t>
  </si>
  <si>
    <t>Barème associé à l'évaluation</t>
  </si>
  <si>
    <t>% de réussite</t>
  </si>
  <si>
    <t>Evaluation</t>
  </si>
  <si>
    <t>Grand Schtroumpf</t>
  </si>
  <si>
    <t>Schtroumpf maladroit</t>
  </si>
  <si>
    <t>Schtroumpf Habile</t>
  </si>
  <si>
    <t>Schtroumptf travailleur</t>
  </si>
  <si>
    <t>Schtroumpf à l'envers</t>
  </si>
  <si>
    <t>Vous pouvez modifier le contenu des cases jaunes</t>
  </si>
  <si>
    <t>BUT : Réussir  à montée la balle sur une longueur de terrain</t>
  </si>
  <si>
    <t>Paramètres de la liste d'évaluation</t>
  </si>
  <si>
    <t>Milieu franchi</t>
  </si>
  <si>
    <t>Joueur 1</t>
  </si>
  <si>
    <t>Joueur 2</t>
  </si>
  <si>
    <t>Responsable des pertes de balle</t>
  </si>
  <si>
    <t>Rotation 1</t>
  </si>
  <si>
    <t>Rotation 2</t>
  </si>
  <si>
    <t>Rotation 3</t>
  </si>
  <si>
    <t>Rotation 4</t>
  </si>
  <si>
    <t>Rotation 5</t>
  </si>
  <si>
    <t>Rotation 6</t>
  </si>
  <si>
    <t>Qui perd la balle ?</t>
  </si>
  <si>
    <t>écrire au clavier</t>
  </si>
  <si>
    <t>Observateur + Arbitre</t>
  </si>
  <si>
    <t>FICHE D'OBSERVATION pour un GROUPE DE 4 JOUEURS (2 contre 1)</t>
  </si>
  <si>
    <t>BUT pour les attaquants : Arriver à monter la balle jusqu'à pouvoir tirer</t>
  </si>
  <si>
    <t>BUT pour le défenseur : Empêcher les attaquants de monter et de tirer</t>
  </si>
  <si>
    <t>La balle est mise ne jeu par le défenseur qui la donne à l'un des attaquants ce qui déclenche l'attaque</t>
  </si>
  <si>
    <t>A</t>
  </si>
  <si>
    <t>B</t>
  </si>
  <si>
    <t>C</t>
  </si>
  <si>
    <t>D</t>
  </si>
  <si>
    <t>A A</t>
  </si>
  <si>
    <t>E</t>
  </si>
  <si>
    <t>F</t>
  </si>
  <si>
    <t>Attaquant</t>
  </si>
  <si>
    <t>Rotation 7</t>
  </si>
  <si>
    <t>Rotation 8</t>
  </si>
  <si>
    <t>Rotation 9</t>
  </si>
  <si>
    <t>Rotation 10</t>
  </si>
  <si>
    <t>Rotation 11</t>
  </si>
  <si>
    <t>Rotation 12</t>
  </si>
  <si>
    <t>Rotation 13</t>
  </si>
  <si>
    <t>Rotation 14</t>
  </si>
  <si>
    <t>Rotation 15</t>
  </si>
  <si>
    <t>Rotation 16</t>
  </si>
  <si>
    <t>Rotation 17</t>
  </si>
  <si>
    <t>Rotation 18</t>
  </si>
  <si>
    <t>Rotation 19</t>
  </si>
  <si>
    <t>Rotation 20</t>
  </si>
  <si>
    <t>Ok sans tir</t>
  </si>
  <si>
    <t>de la montée de balle</t>
  </si>
  <si>
    <t>Il faut utiliser uniquement</t>
  </si>
  <si>
    <t>les listes déroulantes</t>
  </si>
  <si>
    <t>cases blanches ou grises</t>
  </si>
  <si>
    <t>Il faut ecrite la formule qui fait la stat à gauche</t>
  </si>
  <si>
    <t>Il faut gérer les élèevs non impliqués dans la montée de balle</t>
  </si>
  <si>
    <t>Milieu non franchi</t>
  </si>
  <si>
    <t>Total global</t>
  </si>
  <si>
    <t>Perte de balle</t>
  </si>
  <si>
    <t>La balle est mise en jeu par un défenseur qui donne la balle à un des attaquants</t>
  </si>
  <si>
    <t xml:space="preserve">On ne saisit que dans les </t>
  </si>
  <si>
    <t>Défenseur</t>
  </si>
  <si>
    <t>Observation de la montée de balle pour une groupe de 6 en 3x2 + observateur - Arbitre</t>
  </si>
  <si>
    <t>Ce qu'il faut savoir</t>
  </si>
  <si>
    <t>Qu'apporte l'utilisation de ce fichier</t>
  </si>
  <si>
    <t>Les résultats brassés de toutes les rotations permettent de rapidement créer des groupes de besoin ou de niveau</t>
  </si>
  <si>
    <t>Il est possible d'ignorer le pointage de l'élève qui perd la balle (aucune conséquence sur le reste des statistiques)</t>
  </si>
  <si>
    <t>IL NE FAUT JAMAIS AJOUTER OU SUPPRIMER DES LIGNES OU DES COLONNES</t>
  </si>
  <si>
    <t>IL EST POSSIBLE DE MASQUER LES LIGNES QU'ON NE VEUT PAS UTILISER (Tentatives en trop ou pointage de l'élève qui perd la balle ATTENTION : ne pas supprimer, mais masquer les lignes)</t>
  </si>
  <si>
    <t>SEULES LES CASES BLANCHES OU LEGEREMENT GRISES DANS LE TABLEAU DE SAISIE doivent être utilisée à la saisie.</t>
  </si>
  <si>
    <t>Toutes les cellules colorées contiennent des formules qui dépendent les unes des autres. En effacer une conduira à des résultats érronés ou impossbles à effectuer)</t>
  </si>
  <si>
    <t>Gain de temps à la saisie parce que tout est fait à partir de listes déroulantes (en principe, pendant le cours, pas d'utilisation du clavier)</t>
  </si>
  <si>
    <t>Gain de temps dans le traitement puisque toutes les statistiques sont immédiatement faites au fur et à mesure des saisies</t>
  </si>
  <si>
    <t>Il est IMPERATIF de faire toutes les rotations pour que le brassage des joueurs soit complet (réduire les tentatives par rotation mais pas le nombre de rotations)</t>
  </si>
  <si>
    <t>Il permet de travailler l'autonomie des groupes et leur efficacité en fixant un temps maximum pour faire toutes les rotations</t>
  </si>
  <si>
    <t>Ce fichier n'est pas prévu pour qu'une équipe fixe puisse améliorer son jeu tentative après tentative</t>
  </si>
  <si>
    <t>Toutefois il est possible de faire passer les mêmes élèves ensemble plusieurs fois sur toutes des rotations (en dupliquant la feuille du groupe) pour qu'individuellement ils améliorent leur jeu dans les différentes rotations</t>
  </si>
  <si>
    <t>Ce qu'on peut travailler en utilisant un fichier tel que celui-ci</t>
  </si>
  <si>
    <t>Il permet de travailler sur la prise de responsabilté (l'obrservateur doit piloter le groupe pour faire les changements de joueurs à la fin des rotations en plus de faire les observations)</t>
  </si>
  <si>
    <t>Il permet de réagir rapidement en cours de séance pour organiser des groupes de besoin ou de niveau suite à cet exercice</t>
  </si>
  <si>
    <t xml:space="preserve">Il permet d'archiver très simplement les résultats </t>
  </si>
  <si>
    <t>Organisation des groupes</t>
  </si>
  <si>
    <t>Observateur / Arbitre non joueur</t>
  </si>
  <si>
    <t>Comment utiliser ce fichier</t>
  </si>
  <si>
    <t>PREPARATION :</t>
  </si>
  <si>
    <t>-1- Copier coller la liste des noms des joueurs dans la feuille "paramètres"</t>
  </si>
  <si>
    <t>-2- Ajustez le barème en modifiant l'évaluation que vous voulez proposer en fonction du score de réussite de cet exercice</t>
  </si>
  <si>
    <t>Précision, le score de chaque élève et calculé sur la moyenne des deux actions les plus avancées (ici, "ok avec tir" et "ok sans tir" attestant que la montée de balle a été faite jusqu'à la zone de tir</t>
  </si>
  <si>
    <t>INFO : Vous pouvez modifier toutes les cases jaunes pour personnaliser ce fichier</t>
  </si>
  <si>
    <t>Attention toutefois si vous modifez les 4 champs de l'évaluation, le positionnement proposé est calculé sur la base de la moyenne des deux actions du haut de cette liste</t>
  </si>
  <si>
    <t xml:space="preserve">-3- Vous avez la possibilité de modifier les noms donnés aux 4 actions évaluées. </t>
  </si>
  <si>
    <t>Si vous maitrisez un peu les fonctions, vous pouvez modifer ce calcul dans chacune des feuilles</t>
  </si>
  <si>
    <t>-4- Utilisation du PC windows</t>
  </si>
  <si>
    <t>Le fichier est directement utilisable sur PC avec le tableur dont vous diposez</t>
  </si>
  <si>
    <t>-5- Utilisation sur tablette android ou IOS (apple)</t>
  </si>
  <si>
    <t>Installer gratuitement le logiciel "Google sheets"</t>
  </si>
  <si>
    <t>Il faut que vous puissiez accéder à un cloud Google (inscription gratuite : Créez une adresse Gmail)</t>
  </si>
  <si>
    <t>Installez gratuitement l'application "Google DRIVE" et connectez l'application à votre compte gmail</t>
  </si>
  <si>
    <t xml:space="preserve">Depuis votre PC </t>
  </si>
  <si>
    <t>Accédez à votre compte en ligne depuis un navigateur et saisissez vos identifiants</t>
  </si>
  <si>
    <t>Allez dans le module "DRIVE"</t>
  </si>
  <si>
    <t>Créez un nouveau "sheets"</t>
  </si>
  <si>
    <t>Depuis le menu fichier de ce "sheets", cliquez sur importez et retrouvez votre fichier Excel que vous avez préparé</t>
  </si>
  <si>
    <t>Importez le en choisissant de remplacer les feuilles</t>
  </si>
  <si>
    <t xml:space="preserve">Depuis vos tablettes : </t>
  </si>
  <si>
    <t>Allez dans l'application DRIVE, vous devriez y voir el fichier Sheet que vous avez crée depuis votre PC</t>
  </si>
  <si>
    <t>Dans le menu accessible par 3points en haut à droite du fichier, choisissez de le rendre "disponible hors connexion"</t>
  </si>
  <si>
    <t>Répétez ces opération sur toutes les tablettes que vous voulez utiliser</t>
  </si>
  <si>
    <t>Vos tablettes sont prêtes à être utilisées</t>
  </si>
  <si>
    <t>UTILISATION :</t>
  </si>
  <si>
    <t>Les joeurs répartis dans les groupes font les rotations en suivant l'ordre indiqué</t>
  </si>
  <si>
    <t>RECUPERATION</t>
  </si>
  <si>
    <t>-1- utilisation depuis un PC</t>
  </si>
  <si>
    <t>Si vous avez plusieurs PC, ouvrez un exemplaire du fichier sur chaque machine</t>
  </si>
  <si>
    <t>-2- Utilisation du tabeltte Android ou IOS (Apple)</t>
  </si>
  <si>
    <t>Si la préparation a été faite correctement le fichier est utilisable sur toutes les tablettes</t>
  </si>
  <si>
    <t>Récupérez les différenst fichiers sur chacune des machines</t>
  </si>
  <si>
    <t>Il est possible de copier coller les feuilles d'un fichier à l'autre pour regrouper toutes les données dans un seul fichier</t>
  </si>
  <si>
    <t>Il suffit de ramener les tablettes en connexion et toutes les données saisies dans les différents fichiers se synchroniseront</t>
  </si>
  <si>
    <t>Si le lieu de pratique est connecté et que les tablettes le sont aussi, il est possible de suivre en temps réel les saisies des groupes sur une autre tablette connectée au même compte DRIVE</t>
  </si>
  <si>
    <t>Depuis un PC, il est possible de connecter au compte, d'ouvrir le fichier sheets qui contient toutes les données</t>
  </si>
  <si>
    <t>et de la télécharger au format de votre tableur pour en avoir une sauvegarde</t>
  </si>
  <si>
    <t>Attention, tant que le fichier sheets est visible sur les tablettes, il est modifiables par les utilisateurs. Pensez à le supprimer après en avoir télécharger une version au format de votre tableur</t>
  </si>
  <si>
    <t>Observation de la montée de balle pour une groupe de 7 en 3x (Observateur non joueur inapte par exemple)</t>
  </si>
  <si>
    <t>SI vous ne voulez pas utiliser toutes les tentatives, vous pouvez masquer celles que vous ne voulez par faire jouer (Attention, il faut bien masquer et ne pas supprimer)</t>
  </si>
  <si>
    <t>OBJECTIF : Travail du démarquage en jeu réduit (plusieurs configuration de jeu possibles dans ce fichier)</t>
  </si>
  <si>
    <t>Il est aussi possible de saisir sur une seule machine, mais la perte de temps est importante. Privilégiez dans ce cas une saisie papier et demandez aux groupe de venir saisir à la fin de chaque rotation</t>
  </si>
  <si>
    <t>Les statistiques de jeux sont individuelles, elles prennent en compte les résultats de l'élève dans son groupe et pas seulement le résultat du groupe</t>
  </si>
  <si>
    <t>Ce fichier permet à des groupes de comptabiliser des montées de balles en sport collectif</t>
  </si>
  <si>
    <t>Classez vos positionnements dans l'ordre décroissant : du mieux au moins bien</t>
  </si>
  <si>
    <t>Somme des 4 critères</t>
  </si>
  <si>
    <t>Liste des choix possibles pour calculer le positionnement des élèves</t>
  </si>
  <si>
    <t>Précisez votre choix pour le calcul des positionnements</t>
  </si>
  <si>
    <t>Saisissez juste le numéro corresondant à votre choix dans la liste ci-dessus</t>
  </si>
  <si>
    <t xml:space="preserve">Barème </t>
  </si>
  <si>
    <t>Paramètres d'observation et de calcul</t>
  </si>
  <si>
    <t>Rotation 21</t>
  </si>
  <si>
    <t>Rotation 22</t>
  </si>
  <si>
    <t>Rotation 23</t>
  </si>
  <si>
    <t>Rotation 24</t>
  </si>
  <si>
    <t>Rotation 25</t>
  </si>
  <si>
    <t>Rotations principales</t>
  </si>
  <si>
    <t>Rotations secondaires</t>
  </si>
  <si>
    <t>G</t>
  </si>
  <si>
    <t>ok avec shoot</t>
  </si>
  <si>
    <t>Les résultats obtenus à l'aide de ce fichier permettent d'établir une statistique individuelle sur la base d'une activité collective, ce qui permettra d'identifier les niveaux de chacun des élèves au sein de son groupe.</t>
  </si>
  <si>
    <t xml:space="preserve">Les joueurs sont répartis par groupe. Plusieurs groupes sont possibles pour faire jouer en inférité défensive 2 contre 1 ou 3 contre 2 ou en 2x2 ou 3x3. </t>
  </si>
  <si>
    <t>Dans chaque groupe, un élève membre du groupe joue les observateur et tient la tablette</t>
  </si>
  <si>
    <t xml:space="preserve">Une tablette est donnée à chaque groupe qui peut réaliser jusqu'à 10 montées de balles. </t>
  </si>
  <si>
    <t>Dans cet exercice, chaque nouvelle tentative part d'une extrémité du terrain pour tenter d'atteindre l'autre</t>
  </si>
  <si>
    <t>Au départ de chaque tentative, un des défenseurs peut donner la balle à un des futures attanquants après s'être assuré que ces équipiers étaient en place</t>
  </si>
  <si>
    <t>Toutes les rotations sonr prévues dans les feuilles des groupes, l'observateur désigné fait la saisie après chaque tentative</t>
  </si>
  <si>
    <t>Gain de temps considérable dans la gestion des rotations qui sont toutes prédéfinies dès que les noms des équipiers sont saisis (liste déroulante)</t>
  </si>
  <si>
    <t>Au contraire, il est basé sur un brassage de tous les joueurs d'un même groupe pour identifier le niveau des uns et des autres</t>
  </si>
  <si>
    <t>IL permet aux élèves de savoir en temps réel si leurs statistiques de jeu sont bonnes ou pas grace au paramétrage de l'évaluation dans le feuille "paramètres"</t>
  </si>
  <si>
    <t>Le fichier est prévu pour 10 tentatives par rotation maximum</t>
  </si>
  <si>
    <t>Une fois vos fichiers présents sur le bon appareil il faut dupliquer les feuilles que vous voulez utiliser en fonction du nombre de groupes que vous avez</t>
  </si>
  <si>
    <t>contact</t>
  </si>
  <si>
    <t>marc.amiotte-suchet@ac-besancon.fr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</si>
</sst>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quot; %&quot;"/>
    <numFmt numFmtId="165" formatCode="&quot;Choix de la modalité &quot;\ General"/>
    <numFmt numFmtId="166" formatCode="&quot;Choix &quot;General"/>
  </numFmts>
  <fonts count="31" x14ac:knownFonts="1">
    <font>
      <sz val="11"/>
      <color rgb="FF000000"/>
      <name val="Calibri"/>
    </font>
    <font>
      <b/>
      <sz val="11"/>
      <color rgb="FF000000"/>
      <name val="Calibri"/>
      <family val="2"/>
    </font>
    <font>
      <sz val="11"/>
      <name val="Calibri"/>
      <family val="2"/>
    </font>
    <font>
      <b/>
      <sz val="26"/>
      <color rgb="FF000000"/>
      <name val="Calibri"/>
      <family val="2"/>
    </font>
    <font>
      <b/>
      <sz val="18"/>
      <color rgb="FF000000"/>
      <name val="Calibri"/>
      <family val="2"/>
    </font>
    <font>
      <b/>
      <sz val="16"/>
      <color rgb="FF000000"/>
      <name val="Calibri"/>
      <family val="2"/>
    </font>
    <font>
      <b/>
      <sz val="12"/>
      <color rgb="FF000000"/>
      <name val="Calibri"/>
      <family val="2"/>
    </font>
    <font>
      <sz val="18"/>
      <color rgb="FFFF0000"/>
      <name val="Verdana"/>
      <family val="2"/>
    </font>
    <font>
      <sz val="24"/>
      <color rgb="FF000000"/>
      <name val="Calibri"/>
      <family val="2"/>
    </font>
    <font>
      <b/>
      <sz val="11"/>
      <color rgb="FF0070C0"/>
      <name val="Calibri"/>
      <family val="2"/>
    </font>
    <font>
      <sz val="11"/>
      <color rgb="FF000000"/>
      <name val="Calibri"/>
      <family val="2"/>
    </font>
    <font>
      <b/>
      <sz val="16"/>
      <color rgb="FF000000"/>
      <name val="Calibri"/>
      <family val="2"/>
    </font>
    <font>
      <b/>
      <sz val="11"/>
      <color rgb="FF000000"/>
      <name val="Calibri"/>
      <family val="2"/>
    </font>
    <font>
      <b/>
      <sz val="12"/>
      <color rgb="FF000000"/>
      <name val="Calibri"/>
      <family val="2"/>
    </font>
    <font>
      <sz val="12"/>
      <color rgb="FF000000"/>
      <name val="Calibri"/>
      <family val="2"/>
    </font>
    <font>
      <sz val="14"/>
      <color rgb="FF000000"/>
      <name val="Calibri"/>
      <family val="2"/>
    </font>
    <font>
      <sz val="9"/>
      <color indexed="81"/>
      <name val="Tahoma"/>
      <family val="2"/>
    </font>
    <font>
      <b/>
      <sz val="18"/>
      <color rgb="FF000000"/>
      <name val="Calibri"/>
      <family val="2"/>
    </font>
    <font>
      <b/>
      <sz val="14"/>
      <color rgb="FF000000"/>
      <name val="Calibri"/>
      <family val="2"/>
    </font>
    <font>
      <b/>
      <sz val="26"/>
      <color rgb="FF000000"/>
      <name val="Calibri"/>
      <family val="2"/>
    </font>
    <font>
      <sz val="18"/>
      <color rgb="FFFF0000"/>
      <name val="Verdana"/>
      <family val="2"/>
    </font>
    <font>
      <sz val="16"/>
      <color rgb="FF000000"/>
      <name val="Calibri"/>
      <family val="2"/>
    </font>
    <font>
      <sz val="18"/>
      <color rgb="FF000000"/>
      <name val="Calibri"/>
      <family val="2"/>
    </font>
    <font>
      <b/>
      <u/>
      <sz val="12"/>
      <color rgb="FF000000"/>
      <name val="Calibri"/>
      <family val="2"/>
    </font>
    <font>
      <sz val="12"/>
      <color rgb="FFFF0000"/>
      <name val="Calibri"/>
      <family val="2"/>
    </font>
    <font>
      <b/>
      <u/>
      <sz val="16"/>
      <color rgb="FF000000"/>
      <name val="Calibri"/>
      <family val="2"/>
    </font>
    <font>
      <u/>
      <sz val="12"/>
      <color rgb="FF000000"/>
      <name val="Calibri"/>
      <family val="2"/>
    </font>
    <font>
      <u/>
      <sz val="12"/>
      <color rgb="FFFF0000"/>
      <name val="Calibri"/>
      <family val="2"/>
    </font>
    <font>
      <b/>
      <sz val="12"/>
      <color rgb="FFFF0000"/>
      <name val="Calibri"/>
      <family val="2"/>
    </font>
    <font>
      <sz val="24"/>
      <color rgb="FF000000"/>
      <name val="Calibri"/>
      <family val="2"/>
    </font>
    <font>
      <u/>
      <sz val="11"/>
      <color theme="10"/>
      <name val="Calibri"/>
      <family val="2"/>
    </font>
  </fonts>
  <fills count="30">
    <fill>
      <patternFill patternType="none"/>
    </fill>
    <fill>
      <patternFill patternType="gray125"/>
    </fill>
    <fill>
      <patternFill patternType="solid">
        <fgColor rgb="FF92D050"/>
        <bgColor rgb="FF92D050"/>
      </patternFill>
    </fill>
    <fill>
      <patternFill patternType="solid">
        <fgColor rgb="FFBFBFBF"/>
        <bgColor rgb="FFBFBFBF"/>
      </patternFill>
    </fill>
    <fill>
      <patternFill patternType="solid">
        <fgColor rgb="FFFFFFFF"/>
        <bgColor rgb="FFFFFFFF"/>
      </patternFill>
    </fill>
    <fill>
      <patternFill patternType="solid">
        <fgColor rgb="FFFFFF00"/>
        <bgColor rgb="FFFFFF00"/>
      </patternFill>
    </fill>
    <fill>
      <patternFill patternType="solid">
        <fgColor rgb="FFE5DFEC"/>
        <bgColor rgb="FFE5DFEC"/>
      </patternFill>
    </fill>
    <fill>
      <patternFill patternType="solid">
        <fgColor rgb="FF8DB3E2"/>
        <bgColor rgb="FF8DB3E2"/>
      </patternFill>
    </fill>
    <fill>
      <patternFill patternType="solid">
        <fgColor rgb="FFC2D69B"/>
        <bgColor rgb="FFC2D69B"/>
      </patternFill>
    </fill>
    <fill>
      <patternFill patternType="solid">
        <fgColor rgb="FFD6E3BC"/>
        <bgColor rgb="FFD6E3BC"/>
      </patternFill>
    </fill>
    <fill>
      <patternFill patternType="solid">
        <fgColor rgb="FFC6D9F0"/>
        <bgColor rgb="FFC6D9F0"/>
      </patternFill>
    </fill>
    <fill>
      <patternFill patternType="solid">
        <fgColor theme="0" tint="-4.9989318521683403E-2"/>
        <bgColor indexed="64"/>
      </patternFill>
    </fill>
    <fill>
      <patternFill patternType="solid">
        <fgColor theme="6" tint="-0.249977111117893"/>
        <bgColor rgb="FFBFBFBF"/>
      </patternFill>
    </fill>
    <fill>
      <patternFill patternType="solid">
        <fgColor theme="3" tint="0.59999389629810485"/>
        <bgColor rgb="FFBFBFBF"/>
      </patternFill>
    </fill>
    <fill>
      <patternFill patternType="solid">
        <fgColor rgb="FFFFFF66"/>
        <bgColor rgb="FFBFBFBF"/>
      </patternFill>
    </fill>
    <fill>
      <patternFill patternType="solid">
        <fgColor theme="2" tint="-0.249977111117893"/>
        <bgColor rgb="FFBFBFBF"/>
      </patternFill>
    </fill>
    <fill>
      <patternFill patternType="solid">
        <fgColor rgb="FFFFC000"/>
        <bgColor rgb="FFBFBFBF"/>
      </patternFill>
    </fill>
    <fill>
      <patternFill patternType="solid">
        <fgColor theme="2" tint="-0.249977111117893"/>
        <bgColor rgb="FFD8D8D8"/>
      </patternFill>
    </fill>
    <fill>
      <patternFill patternType="solid">
        <fgColor theme="0" tint="-0.14999847407452621"/>
        <bgColor rgb="FFBFBFBF"/>
      </patternFill>
    </fill>
    <fill>
      <patternFill patternType="solid">
        <fgColor rgb="FFFFCC66"/>
        <bgColor rgb="FFBFBFBF"/>
      </patternFill>
    </fill>
    <fill>
      <patternFill patternType="solid">
        <fgColor rgb="FFFFFF66"/>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rgb="FFD8D8D8"/>
      </patternFill>
    </fill>
    <fill>
      <patternFill patternType="solid">
        <fgColor theme="0" tint="-0.14999847407452621"/>
        <bgColor rgb="FFFFFF99"/>
      </patternFill>
    </fill>
    <fill>
      <patternFill patternType="solid">
        <fgColor rgb="FFFFFF66"/>
        <bgColor rgb="FFFFFF99"/>
      </patternFill>
    </fill>
    <fill>
      <patternFill patternType="solid">
        <fgColor rgb="FF92D050"/>
        <bgColor rgb="FFD6E3BC"/>
      </patternFill>
    </fill>
  </fills>
  <borders count="29">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30" fillId="0" borderId="0" applyNumberFormat="0" applyFill="0" applyBorder="0" applyAlignment="0" applyProtection="0"/>
  </cellStyleXfs>
  <cellXfs count="152">
    <xf numFmtId="0" fontId="0" fillId="0" borderId="0" xfId="0" applyFont="1" applyAlignment="1"/>
    <xf numFmtId="0" fontId="3" fillId="2" borderId="2" xfId="0" applyFont="1" applyFill="1" applyBorder="1"/>
    <xf numFmtId="0" fontId="4" fillId="0" borderId="0" xfId="0" applyFont="1"/>
    <xf numFmtId="0" fontId="5" fillId="3" borderId="8" xfId="0" applyFont="1" applyFill="1" applyBorder="1"/>
    <xf numFmtId="0" fontId="7" fillId="5" borderId="2" xfId="0" applyFont="1" applyFill="1" applyBorder="1"/>
    <xf numFmtId="0" fontId="0" fillId="5" borderId="2" xfId="0" applyFont="1" applyFill="1" applyBorder="1"/>
    <xf numFmtId="0" fontId="5" fillId="3" borderId="3" xfId="0" applyFont="1" applyFill="1" applyBorder="1"/>
    <xf numFmtId="0" fontId="0" fillId="3" borderId="4" xfId="0" applyFont="1" applyFill="1" applyBorder="1"/>
    <xf numFmtId="0" fontId="5" fillId="3" borderId="9" xfId="0" applyFont="1" applyFill="1" applyBorder="1"/>
    <xf numFmtId="0" fontId="0" fillId="3" borderId="8" xfId="0" applyFont="1" applyFill="1" applyBorder="1"/>
    <xf numFmtId="0" fontId="5" fillId="10" borderId="1" xfId="0" applyFont="1" applyFill="1" applyBorder="1"/>
    <xf numFmtId="0" fontId="5" fillId="10" borderId="1" xfId="0" applyFont="1" applyFill="1" applyBorder="1" applyAlignment="1">
      <alignment horizontal="center" vertical="center"/>
    </xf>
    <xf numFmtId="0" fontId="0" fillId="0" borderId="0" xfId="0" applyFont="1" applyAlignment="1">
      <alignment horizontal="center"/>
    </xf>
    <xf numFmtId="0" fontId="5" fillId="3" borderId="1" xfId="0" applyFont="1" applyFill="1" applyBorder="1" applyAlignment="1">
      <alignment vertical="center"/>
    </xf>
    <xf numFmtId="0" fontId="0" fillId="6" borderId="1" xfId="0" applyFont="1" applyFill="1" applyBorder="1" applyAlignment="1">
      <alignment horizontal="left" vertical="center"/>
    </xf>
    <xf numFmtId="0" fontId="5" fillId="7" borderId="1" xfId="0" applyFont="1" applyFill="1" applyBorder="1" applyAlignment="1">
      <alignment vertical="center"/>
    </xf>
    <xf numFmtId="0" fontId="0" fillId="7" borderId="1" xfId="0" applyFont="1" applyFill="1" applyBorder="1" applyAlignment="1">
      <alignment horizontal="left" vertical="center"/>
    </xf>
    <xf numFmtId="0" fontId="5" fillId="8" borderId="1" xfId="0" applyFont="1" applyFill="1" applyBorder="1" applyAlignment="1">
      <alignment vertical="center"/>
    </xf>
    <xf numFmtId="0" fontId="0" fillId="0" borderId="0" xfId="0" applyFont="1" applyAlignment="1">
      <alignment vertical="center"/>
    </xf>
    <xf numFmtId="0" fontId="5" fillId="3" borderId="9" xfId="0" applyFont="1" applyFill="1" applyBorder="1" applyAlignment="1">
      <alignment vertical="center"/>
    </xf>
    <xf numFmtId="0" fontId="0" fillId="3" borderId="8" xfId="0" applyFont="1" applyFill="1" applyBorder="1" applyAlignment="1">
      <alignment vertical="center"/>
    </xf>
    <xf numFmtId="0" fontId="9" fillId="11" borderId="10" xfId="0" applyFont="1" applyFill="1" applyBorder="1" applyAlignment="1">
      <alignment horizontal="center" vertical="center" wrapText="1"/>
    </xf>
    <xf numFmtId="0" fontId="10" fillId="0" borderId="0" xfId="0" applyFont="1" applyAlignment="1"/>
    <xf numFmtId="0" fontId="14" fillId="0" borderId="0" xfId="0" applyFont="1"/>
    <xf numFmtId="0" fontId="11" fillId="12" borderId="10" xfId="0"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6" fillId="3" borderId="1" xfId="0" applyFont="1" applyFill="1" applyBorder="1" applyAlignment="1">
      <alignment horizontal="right" vertical="center"/>
    </xf>
    <xf numFmtId="0" fontId="13" fillId="18" borderId="1" xfId="0" applyFont="1" applyFill="1" applyBorder="1" applyAlignment="1">
      <alignment horizontal="left" vertical="center"/>
    </xf>
    <xf numFmtId="0" fontId="11" fillId="17" borderId="1" xfId="0" applyFont="1" applyFill="1" applyBorder="1" applyAlignment="1">
      <alignment horizontal="center" vertical="center"/>
    </xf>
    <xf numFmtId="164" fontId="11" fillId="12" borderId="10" xfId="0" applyNumberFormat="1" applyFont="1" applyFill="1" applyBorder="1" applyAlignment="1">
      <alignment horizontal="center" vertical="center" wrapText="1"/>
    </xf>
    <xf numFmtId="164" fontId="11" fillId="13" borderId="10" xfId="0" applyNumberFormat="1" applyFont="1" applyFill="1" applyBorder="1" applyAlignment="1">
      <alignment horizontal="center" vertical="center" wrapText="1"/>
    </xf>
    <xf numFmtId="164" fontId="11" fillId="14" borderId="10" xfId="0" applyNumberFormat="1" applyFont="1" applyFill="1" applyBorder="1" applyAlignment="1">
      <alignment horizontal="center" vertical="center" wrapText="1"/>
    </xf>
    <xf numFmtId="164" fontId="11" fillId="19" borderId="10" xfId="0" applyNumberFormat="1" applyFont="1" applyFill="1" applyBorder="1" applyAlignment="1">
      <alignment horizontal="center" vertical="center" wrapText="1"/>
    </xf>
    <xf numFmtId="164" fontId="11" fillId="20" borderId="10" xfId="0" applyNumberFormat="1" applyFont="1" applyFill="1" applyBorder="1" applyAlignment="1">
      <alignment horizontal="center" vertical="center" wrapText="1"/>
    </xf>
    <xf numFmtId="0" fontId="5" fillId="3" borderId="8" xfId="0" applyFont="1" applyFill="1" applyBorder="1" applyAlignment="1">
      <alignment horizontal="center"/>
    </xf>
    <xf numFmtId="0" fontId="11" fillId="3" borderId="1" xfId="0" applyFont="1" applyFill="1" applyBorder="1" applyAlignment="1">
      <alignment horizontal="center" vertical="center"/>
    </xf>
    <xf numFmtId="0" fontId="11" fillId="6" borderId="1" xfId="0" applyFont="1" applyFill="1" applyBorder="1" applyAlignment="1">
      <alignment vertical="center"/>
    </xf>
    <xf numFmtId="0" fontId="0" fillId="8" borderId="1" xfId="0" applyFont="1" applyFill="1" applyBorder="1" applyAlignment="1">
      <alignment horizontal="left" vertical="center"/>
    </xf>
    <xf numFmtId="0" fontId="17" fillId="0" borderId="0" xfId="0" applyFont="1"/>
    <xf numFmtId="0" fontId="18" fillId="7" borderId="1" xfId="0" applyFont="1" applyFill="1" applyBorder="1" applyAlignment="1">
      <alignment horizontal="left" vertical="center"/>
    </xf>
    <xf numFmtId="0" fontId="19" fillId="2" borderId="2" xfId="0" applyFont="1" applyFill="1" applyBorder="1"/>
    <xf numFmtId="0" fontId="11" fillId="8" borderId="2" xfId="0" applyFont="1" applyFill="1" applyBorder="1" applyAlignment="1">
      <alignment vertical="center"/>
    </xf>
    <xf numFmtId="0" fontId="0" fillId="7" borderId="14" xfId="0" applyFont="1" applyFill="1" applyBorder="1" applyAlignment="1">
      <alignment horizontal="left" vertical="center"/>
    </xf>
    <xf numFmtId="0" fontId="0" fillId="9" borderId="10" xfId="0" applyFont="1" applyFill="1" applyBorder="1" applyAlignment="1">
      <alignment horizontal="left" vertical="center"/>
    </xf>
    <xf numFmtId="0" fontId="13" fillId="3" borderId="1" xfId="0" applyFont="1" applyFill="1" applyBorder="1" applyAlignment="1">
      <alignment vertical="center"/>
    </xf>
    <xf numFmtId="0" fontId="14" fillId="0" borderId="0" xfId="0" applyFont="1" applyAlignment="1"/>
    <xf numFmtId="0" fontId="13" fillId="15" borderId="5" xfId="0" applyFont="1" applyFill="1" applyBorder="1" applyAlignment="1">
      <alignment horizontal="center" vertical="center" wrapText="1"/>
    </xf>
    <xf numFmtId="0" fontId="20" fillId="5" borderId="2" xfId="0" applyFont="1" applyFill="1" applyBorder="1"/>
    <xf numFmtId="0" fontId="12" fillId="18" borderId="1" xfId="0" applyFont="1" applyFill="1" applyBorder="1" applyAlignment="1">
      <alignment horizontal="left" vertical="center"/>
    </xf>
    <xf numFmtId="0" fontId="13" fillId="17" borderId="1" xfId="0" applyFont="1" applyFill="1" applyBorder="1" applyAlignment="1">
      <alignment horizontal="center" vertical="center"/>
    </xf>
    <xf numFmtId="0" fontId="5" fillId="22" borderId="11" xfId="0" applyFont="1" applyFill="1" applyBorder="1" applyAlignment="1">
      <alignment vertical="center"/>
    </xf>
    <xf numFmtId="0" fontId="5" fillId="0" borderId="2" xfId="0" applyFont="1" applyFill="1" applyBorder="1" applyAlignment="1">
      <alignment horizontal="center" vertical="center"/>
    </xf>
    <xf numFmtId="0" fontId="22" fillId="24" borderId="0" xfId="0" applyFont="1" applyFill="1" applyAlignment="1">
      <alignment vertical="center"/>
    </xf>
    <xf numFmtId="0" fontId="0" fillId="24" borderId="0" xfId="0" applyFont="1" applyFill="1" applyAlignment="1">
      <alignment vertical="center"/>
    </xf>
    <xf numFmtId="0" fontId="23" fillId="0" borderId="0" xfId="0" applyFont="1"/>
    <xf numFmtId="0" fontId="13" fillId="0" borderId="0" xfId="0" applyFont="1"/>
    <xf numFmtId="0" fontId="24" fillId="0" borderId="0" xfId="0" applyFont="1" applyAlignment="1"/>
    <xf numFmtId="0" fontId="13" fillId="0" borderId="0" xfId="0" applyFont="1" applyAlignment="1"/>
    <xf numFmtId="0" fontId="26" fillId="0" borderId="0" xfId="0" applyFont="1" applyAlignment="1"/>
    <xf numFmtId="0" fontId="27" fillId="0" borderId="0" xfId="0" applyFont="1" applyAlignment="1"/>
    <xf numFmtId="0" fontId="18" fillId="24" borderId="0" xfId="0" applyFont="1" applyFill="1" applyAlignment="1"/>
    <xf numFmtId="0" fontId="15" fillId="24" borderId="0" xfId="0" applyFont="1" applyFill="1" applyAlignment="1"/>
    <xf numFmtId="0" fontId="11" fillId="25" borderId="0" xfId="0" applyFont="1" applyFill="1" applyAlignment="1"/>
    <xf numFmtId="0" fontId="21" fillId="25" borderId="0" xfId="0" applyFont="1" applyFill="1" applyAlignment="1"/>
    <xf numFmtId="0" fontId="13" fillId="17" borderId="14" xfId="0" applyFont="1" applyFill="1" applyBorder="1" applyAlignment="1">
      <alignment horizontal="center" vertical="center"/>
    </xf>
    <xf numFmtId="164" fontId="11" fillId="12" borderId="15" xfId="0" applyNumberFormat="1" applyFont="1" applyFill="1" applyBorder="1" applyAlignment="1">
      <alignment horizontal="center" vertical="center" wrapText="1"/>
    </xf>
    <xf numFmtId="164" fontId="11" fillId="13" borderId="15" xfId="0" applyNumberFormat="1" applyFont="1" applyFill="1" applyBorder="1" applyAlignment="1">
      <alignment horizontal="center" vertical="center" wrapText="1"/>
    </xf>
    <xf numFmtId="164" fontId="11" fillId="14" borderId="15" xfId="0" applyNumberFormat="1" applyFont="1" applyFill="1" applyBorder="1" applyAlignment="1">
      <alignment horizontal="center" vertical="center" wrapText="1"/>
    </xf>
    <xf numFmtId="164" fontId="11" fillId="19" borderId="15" xfId="0" applyNumberFormat="1" applyFont="1" applyFill="1" applyBorder="1" applyAlignment="1">
      <alignment horizontal="center" vertical="center" wrapText="1"/>
    </xf>
    <xf numFmtId="0" fontId="13" fillId="17" borderId="10" xfId="0" applyFont="1" applyFill="1" applyBorder="1" applyAlignment="1">
      <alignment horizontal="center" vertical="center"/>
    </xf>
    <xf numFmtId="0" fontId="14" fillId="0" borderId="0" xfId="0" quotePrefix="1" applyFont="1" applyAlignment="1"/>
    <xf numFmtId="0" fontId="25" fillId="23" borderId="18" xfId="0" applyFont="1" applyFill="1" applyBorder="1"/>
    <xf numFmtId="0" fontId="14" fillId="23" borderId="19" xfId="0" applyFont="1" applyFill="1" applyBorder="1" applyAlignment="1"/>
    <xf numFmtId="0" fontId="14" fillId="23" borderId="20" xfId="0" applyFont="1" applyFill="1" applyBorder="1" applyAlignment="1"/>
    <xf numFmtId="0" fontId="0" fillId="21" borderId="0" xfId="0" applyFont="1" applyFill="1" applyAlignment="1" applyProtection="1"/>
    <xf numFmtId="0" fontId="0" fillId="21" borderId="0" xfId="0" applyFont="1" applyFill="1" applyAlignment="1" applyProtection="1">
      <alignment horizontal="left"/>
    </xf>
    <xf numFmtId="0" fontId="0" fillId="21" borderId="0" xfId="0" applyFont="1" applyFill="1" applyAlignment="1" applyProtection="1">
      <alignment horizontal="center" vertical="center"/>
    </xf>
    <xf numFmtId="0" fontId="0" fillId="0" borderId="0" xfId="0" applyFont="1" applyAlignment="1" applyProtection="1"/>
    <xf numFmtId="0" fontId="1" fillId="18" borderId="1" xfId="0" applyFont="1" applyFill="1" applyBorder="1" applyAlignment="1" applyProtection="1">
      <alignment horizontal="center" vertical="center"/>
    </xf>
    <xf numFmtId="0" fontId="1" fillId="18" borderId="1" xfId="0" applyFont="1" applyFill="1" applyBorder="1" applyAlignment="1" applyProtection="1">
      <alignment horizontal="left" vertical="center"/>
    </xf>
    <xf numFmtId="0" fontId="10" fillId="21" borderId="11" xfId="0" applyFont="1" applyFill="1" applyBorder="1" applyAlignment="1" applyProtection="1">
      <alignment horizontal="left" vertical="center"/>
    </xf>
    <xf numFmtId="0" fontId="0" fillId="21" borderId="12" xfId="0" applyFont="1" applyFill="1" applyBorder="1" applyAlignment="1" applyProtection="1">
      <alignment horizontal="left"/>
    </xf>
    <xf numFmtId="0" fontId="10" fillId="21" borderId="15" xfId="0" applyFont="1" applyFill="1" applyBorder="1" applyAlignment="1" applyProtection="1"/>
    <xf numFmtId="0" fontId="0" fillId="21" borderId="1" xfId="0" applyFont="1" applyFill="1" applyBorder="1" applyAlignment="1" applyProtection="1">
      <alignment horizontal="center" vertical="center"/>
    </xf>
    <xf numFmtId="0" fontId="0" fillId="26" borderId="1" xfId="0" applyFont="1" applyFill="1" applyBorder="1" applyAlignment="1" applyProtection="1">
      <alignment horizontal="left" vertical="center"/>
    </xf>
    <xf numFmtId="0" fontId="10" fillId="21" borderId="13" xfId="0" applyFont="1" applyFill="1" applyBorder="1" applyAlignment="1" applyProtection="1"/>
    <xf numFmtId="0" fontId="0" fillId="21" borderId="10" xfId="0" applyFont="1" applyFill="1" applyBorder="1" applyAlignment="1" applyProtection="1">
      <alignment horizontal="center" vertical="center"/>
    </xf>
    <xf numFmtId="0" fontId="0" fillId="21" borderId="10" xfId="0" applyFont="1" applyFill="1" applyBorder="1" applyAlignment="1" applyProtection="1"/>
    <xf numFmtId="0" fontId="0" fillId="21" borderId="13" xfId="0" applyFont="1" applyFill="1" applyBorder="1" applyAlignment="1" applyProtection="1">
      <alignment horizontal="center" vertical="center"/>
    </xf>
    <xf numFmtId="166" fontId="28" fillId="21" borderId="0" xfId="0" applyNumberFormat="1" applyFont="1" applyFill="1" applyAlignment="1" applyProtection="1"/>
    <xf numFmtId="0" fontId="0" fillId="11" borderId="11" xfId="0" applyFont="1" applyFill="1" applyBorder="1" applyAlignment="1" applyProtection="1"/>
    <xf numFmtId="0" fontId="0" fillId="11" borderId="25" xfId="0" applyFont="1" applyFill="1" applyBorder="1" applyAlignment="1" applyProtection="1"/>
    <xf numFmtId="0" fontId="0" fillId="11" borderId="12" xfId="0" applyFont="1" applyFill="1" applyBorder="1" applyAlignment="1" applyProtection="1"/>
    <xf numFmtId="0" fontId="12" fillId="21" borderId="22" xfId="0" applyFont="1" applyFill="1" applyBorder="1" applyAlignment="1" applyProtection="1"/>
    <xf numFmtId="0" fontId="0" fillId="21" borderId="26" xfId="0" applyFont="1" applyFill="1" applyBorder="1" applyAlignment="1" applyProtection="1"/>
    <xf numFmtId="0" fontId="0" fillId="21" borderId="17" xfId="0" applyFont="1" applyFill="1" applyBorder="1" applyAlignment="1" applyProtection="1"/>
    <xf numFmtId="0" fontId="0" fillId="21" borderId="2" xfId="0" applyFont="1" applyFill="1" applyBorder="1" applyAlignment="1" applyProtection="1"/>
    <xf numFmtId="0" fontId="0" fillId="21" borderId="16" xfId="0" applyFont="1" applyFill="1" applyBorder="1" applyAlignment="1" applyProtection="1"/>
    <xf numFmtId="0" fontId="12" fillId="21" borderId="23" xfId="0" applyFont="1" applyFill="1" applyBorder="1" applyAlignment="1" applyProtection="1"/>
    <xf numFmtId="0" fontId="0" fillId="21" borderId="27" xfId="0" applyFont="1" applyFill="1" applyBorder="1" applyAlignment="1" applyProtection="1"/>
    <xf numFmtId="0" fontId="0" fillId="21" borderId="24" xfId="0" applyFont="1" applyFill="1" applyBorder="1" applyAlignment="1" applyProtection="1"/>
    <xf numFmtId="0" fontId="0" fillId="0" borderId="0" xfId="0" applyFont="1" applyAlignment="1" applyProtection="1">
      <alignment horizontal="left"/>
    </xf>
    <xf numFmtId="0" fontId="0" fillId="0" borderId="0" xfId="0" applyFont="1" applyAlignment="1" applyProtection="1">
      <alignment horizontal="center" vertical="center"/>
    </xf>
    <xf numFmtId="0" fontId="12" fillId="28" borderId="1" xfId="0" applyFont="1" applyFill="1" applyBorder="1" applyAlignment="1" applyProtection="1">
      <alignment horizontal="left" vertical="center"/>
      <protection locked="0"/>
    </xf>
    <xf numFmtId="0" fontId="10" fillId="28" borderId="1" xfId="0" applyFont="1" applyFill="1" applyBorder="1" applyAlignment="1" applyProtection="1">
      <alignment horizontal="left" vertical="center"/>
      <protection locked="0"/>
    </xf>
    <xf numFmtId="0" fontId="0" fillId="28" borderId="1" xfId="0" applyFont="1" applyFill="1" applyBorder="1" applyAlignment="1" applyProtection="1">
      <alignment horizontal="center" vertical="center"/>
      <protection locked="0"/>
    </xf>
    <xf numFmtId="0" fontId="1" fillId="28" borderId="1" xfId="0" applyFont="1" applyFill="1" applyBorder="1" applyAlignment="1" applyProtection="1">
      <alignment horizontal="left" vertical="center"/>
      <protection locked="0"/>
    </xf>
    <xf numFmtId="0" fontId="0" fillId="28" borderId="1" xfId="0" applyFont="1" applyFill="1" applyBorder="1" applyAlignment="1" applyProtection="1">
      <alignment horizontal="left" vertical="center"/>
      <protection locked="0"/>
    </xf>
    <xf numFmtId="0" fontId="0" fillId="28" borderId="7" xfId="0" applyFont="1" applyFill="1" applyBorder="1" applyAlignment="1" applyProtection="1">
      <alignment horizontal="left" vertical="center"/>
      <protection locked="0"/>
    </xf>
    <xf numFmtId="0" fontId="0" fillId="28" borderId="8" xfId="0" applyFont="1" applyFill="1" applyBorder="1" applyAlignment="1" applyProtection="1">
      <alignment horizontal="left" vertical="center"/>
      <protection locked="0"/>
    </xf>
    <xf numFmtId="0" fontId="10" fillId="28" borderId="13" xfId="0" applyFont="1" applyFill="1" applyBorder="1" applyAlignment="1" applyProtection="1">
      <alignment horizontal="left" vertical="center"/>
      <protection locked="0"/>
    </xf>
    <xf numFmtId="0" fontId="10" fillId="28" borderId="10" xfId="0" applyFont="1" applyFill="1" applyBorder="1" applyAlignment="1" applyProtection="1">
      <alignment horizontal="left" vertical="center"/>
      <protection locked="0"/>
    </xf>
    <xf numFmtId="0" fontId="0" fillId="28" borderId="10" xfId="0" applyFont="1" applyFill="1" applyBorder="1" applyAlignment="1" applyProtection="1">
      <alignment horizontal="left" vertical="center"/>
      <protection locked="0"/>
    </xf>
    <xf numFmtId="165" fontId="28" fillId="28" borderId="10" xfId="0" applyNumberFormat="1" applyFont="1" applyFill="1" applyBorder="1" applyAlignment="1" applyProtection="1">
      <alignment horizontal="center" vertical="center"/>
      <protection locked="0"/>
    </xf>
    <xf numFmtId="0" fontId="8" fillId="29" borderId="9" xfId="0" applyFont="1" applyFill="1" applyBorder="1" applyAlignment="1" applyProtection="1">
      <alignment vertical="center"/>
    </xf>
    <xf numFmtId="0" fontId="2" fillId="24" borderId="5" xfId="0" applyFont="1" applyFill="1" applyBorder="1" applyAlignment="1" applyProtection="1"/>
    <xf numFmtId="0" fontId="2" fillId="24" borderId="8" xfId="0" applyFont="1" applyFill="1" applyBorder="1" applyAlignment="1" applyProtection="1"/>
    <xf numFmtId="0" fontId="13" fillId="17" borderId="10" xfId="0" applyFont="1" applyFill="1" applyBorder="1" applyAlignment="1">
      <alignment horizontal="center" vertical="center"/>
    </xf>
    <xf numFmtId="0" fontId="11" fillId="3" borderId="28" xfId="0" applyFont="1" applyFill="1" applyBorder="1" applyAlignment="1">
      <alignment horizontal="center" vertical="center"/>
    </xf>
    <xf numFmtId="0" fontId="5" fillId="24" borderId="18" xfId="0" applyFont="1" applyFill="1" applyBorder="1" applyAlignment="1"/>
    <xf numFmtId="0" fontId="5" fillId="24" borderId="19" xfId="0" applyFont="1" applyFill="1" applyBorder="1" applyAlignment="1"/>
    <xf numFmtId="0" fontId="5" fillId="24" borderId="20" xfId="0" applyFont="1" applyFill="1" applyBorder="1" applyAlignment="1"/>
    <xf numFmtId="0" fontId="18" fillId="24" borderId="19" xfId="0" applyFont="1" applyFill="1" applyBorder="1" applyAlignment="1">
      <alignment horizontal="left"/>
    </xf>
    <xf numFmtId="0" fontId="18" fillId="24" borderId="20" xfId="0" applyFont="1" applyFill="1" applyBorder="1" applyAlignment="1">
      <alignment horizontal="left"/>
    </xf>
    <xf numFmtId="0" fontId="15" fillId="21" borderId="11" xfId="0" applyFont="1" applyFill="1" applyBorder="1" applyAlignment="1" applyProtection="1">
      <alignment horizontal="center" vertical="center"/>
    </xf>
    <xf numFmtId="0" fontId="15" fillId="21" borderId="12" xfId="0" applyFont="1" applyFill="1" applyBorder="1" applyAlignment="1" applyProtection="1">
      <alignment horizontal="center" vertical="center"/>
    </xf>
    <xf numFmtId="0" fontId="0" fillId="11" borderId="22" xfId="0" applyFill="1" applyBorder="1" applyAlignment="1" applyProtection="1">
      <alignment horizontal="center" vertical="center" wrapText="1"/>
    </xf>
    <xf numFmtId="0" fontId="0" fillId="11" borderId="17" xfId="0" applyFont="1" applyFill="1" applyBorder="1" applyAlignment="1" applyProtection="1">
      <alignment horizontal="center" vertical="center" wrapText="1"/>
    </xf>
    <xf numFmtId="0" fontId="0" fillId="11" borderId="21" xfId="0" applyFont="1" applyFill="1" applyBorder="1" applyAlignment="1" applyProtection="1">
      <alignment horizontal="center" vertical="center" wrapText="1"/>
    </xf>
    <xf numFmtId="0" fontId="0" fillId="11" borderId="16" xfId="0" applyFont="1" applyFill="1" applyBorder="1" applyAlignment="1" applyProtection="1">
      <alignment horizontal="center" vertical="center" wrapText="1"/>
    </xf>
    <xf numFmtId="0" fontId="0" fillId="11" borderId="23" xfId="0" applyFont="1" applyFill="1" applyBorder="1" applyAlignment="1" applyProtection="1">
      <alignment horizontal="center" vertical="center" wrapText="1"/>
    </xf>
    <xf numFmtId="0" fontId="0" fillId="11" borderId="24" xfId="0" applyFont="1" applyFill="1" applyBorder="1" applyAlignment="1" applyProtection="1">
      <alignment horizontal="center" vertical="center" wrapText="1"/>
    </xf>
    <xf numFmtId="0" fontId="12" fillId="27" borderId="11" xfId="0" applyFont="1" applyFill="1" applyBorder="1" applyAlignment="1" applyProtection="1">
      <alignment horizontal="left" vertical="center"/>
    </xf>
    <xf numFmtId="0" fontId="12" fillId="27" borderId="25" xfId="0" applyFont="1" applyFill="1" applyBorder="1" applyAlignment="1" applyProtection="1">
      <alignment horizontal="left" vertical="center"/>
    </xf>
    <xf numFmtId="0" fontId="12" fillId="27" borderId="12" xfId="0" applyFont="1" applyFill="1" applyBorder="1" applyAlignment="1" applyProtection="1">
      <alignment horizontal="left" vertical="center"/>
    </xf>
    <xf numFmtId="0" fontId="29" fillId="29" borderId="11" xfId="0" applyFont="1" applyFill="1" applyBorder="1" applyAlignment="1" applyProtection="1">
      <alignment horizontal="center" vertical="center"/>
    </xf>
    <xf numFmtId="0" fontId="8" fillId="29" borderId="12" xfId="0" applyFont="1" applyFill="1" applyBorder="1" applyAlignment="1" applyProtection="1">
      <alignment horizontal="center" vertical="center"/>
    </xf>
    <xf numFmtId="0" fontId="29" fillId="29" borderId="25" xfId="0" applyFont="1" applyFill="1" applyBorder="1" applyAlignment="1" applyProtection="1">
      <alignment horizontal="center" vertical="center"/>
    </xf>
    <xf numFmtId="0" fontId="29" fillId="29" borderId="12" xfId="0" applyFont="1" applyFill="1" applyBorder="1" applyAlignment="1" applyProtection="1">
      <alignment horizontal="center" vertical="center"/>
    </xf>
    <xf numFmtId="0" fontId="13" fillId="17" borderId="10" xfId="0" applyFont="1" applyFill="1" applyBorder="1" applyAlignment="1">
      <alignment horizontal="center" vertical="center"/>
    </xf>
    <xf numFmtId="0" fontId="0" fillId="4" borderId="1" xfId="0" applyFont="1" applyFill="1" applyBorder="1" applyAlignment="1" applyProtection="1">
      <alignment vertical="center"/>
      <protection locked="0"/>
    </xf>
    <xf numFmtId="0" fontId="0" fillId="0" borderId="1" xfId="0" applyFont="1" applyBorder="1" applyAlignment="1" applyProtection="1">
      <alignment horizontal="center" vertical="center"/>
      <protection locked="0"/>
    </xf>
    <xf numFmtId="0" fontId="0" fillId="11" borderId="1" xfId="0" applyFon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4" borderId="14" xfId="0" applyFont="1" applyFill="1" applyBorder="1" applyAlignment="1" applyProtection="1">
      <alignment vertical="center"/>
      <protection locked="0"/>
    </xf>
    <xf numFmtId="0" fontId="0" fillId="4" borderId="10" xfId="0" applyFont="1" applyFill="1" applyBorder="1" applyAlignment="1" applyProtection="1">
      <alignment vertical="center"/>
      <protection locked="0"/>
    </xf>
    <xf numFmtId="0" fontId="0" fillId="4" borderId="6" xfId="0" applyFont="1" applyFill="1" applyBorder="1" applyAlignment="1" applyProtection="1">
      <alignment vertical="center"/>
      <protection locked="0"/>
    </xf>
    <xf numFmtId="0" fontId="28" fillId="0" borderId="0" xfId="0" applyFont="1" applyAlignment="1"/>
    <xf numFmtId="0" fontId="30" fillId="0" borderId="0" xfId="1" applyAlignment="1"/>
  </cellXfs>
  <cellStyles count="2">
    <cellStyle name="Lien hypertexte" xfId="1" builtinId="8"/>
    <cellStyle name="Normal" xfId="0" builtinId="0"/>
  </cellStyles>
  <dxfs count="15">
    <dxf>
      <fill>
        <patternFill>
          <bgColor theme="6" tint="0.39994506668294322"/>
        </patternFill>
      </fill>
    </dxf>
    <dxf>
      <fill>
        <patternFill>
          <bgColor rgb="FFFFC000"/>
        </patternFill>
      </fill>
    </dxf>
    <dxf>
      <fill>
        <patternFill>
          <bgColor rgb="FFFFFF00"/>
        </patternFill>
      </fill>
    </dxf>
    <dxf>
      <fill>
        <patternFill>
          <bgColor rgb="FFFFFF00"/>
        </patternFill>
      </fill>
    </dxf>
    <dxf>
      <fill>
        <patternFill>
          <bgColor rgb="FF00B0F0"/>
        </patternFill>
      </fill>
    </dxf>
    <dxf>
      <fill>
        <patternFill>
          <bgColor theme="6" tint="0.39994506668294322"/>
        </patternFill>
      </fill>
    </dxf>
    <dxf>
      <fill>
        <patternFill>
          <bgColor rgb="FFFFC000"/>
        </patternFill>
      </fill>
    </dxf>
    <dxf>
      <fill>
        <patternFill>
          <bgColor rgb="FFFFFF00"/>
        </patternFill>
      </fill>
    </dxf>
    <dxf>
      <fill>
        <patternFill>
          <bgColor rgb="FF00B0F0"/>
        </patternFill>
      </fill>
    </dxf>
    <dxf>
      <fill>
        <patternFill>
          <bgColor theme="6" tint="0.39994506668294322"/>
        </patternFill>
      </fill>
    </dxf>
    <dxf>
      <fill>
        <patternFill>
          <bgColor rgb="FFFFC000"/>
        </patternFill>
      </fill>
    </dxf>
    <dxf>
      <fill>
        <patternFill>
          <bgColor rgb="FFFFFF00"/>
        </patternFill>
      </fill>
    </dxf>
    <dxf>
      <fill>
        <patternFill>
          <bgColor rgb="FF00B0F0"/>
        </patternFill>
      </fill>
    </dxf>
    <dxf>
      <fill>
        <patternFill>
          <bgColor theme="6" tint="0.39994506668294322"/>
        </patternFill>
      </fill>
    </dxf>
    <dxf>
      <fill>
        <patternFill>
          <bgColor rgb="FFFFC000"/>
        </patternFill>
      </fill>
    </dxf>
  </dxfs>
  <tableStyles count="0" defaultTableStyle="TableStyleMedium2" defaultPivotStyle="PivotStyleLight16"/>
  <colors>
    <mruColors>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rc.amiotte-suchet@ac-besancon.f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B0F0"/>
  </sheetPr>
  <dimension ref="A1:T1013"/>
  <sheetViews>
    <sheetView showGridLines="0" tabSelected="1" topLeftCell="A91" workbookViewId="0">
      <selection activeCell="C103" sqref="C103"/>
    </sheetView>
  </sheetViews>
  <sheetFormatPr baseColWidth="10" defaultColWidth="14.42578125" defaultRowHeight="15" customHeight="1" x14ac:dyDescent="0.25"/>
  <cols>
    <col min="1" max="26" width="10.7109375" style="48" customWidth="1"/>
    <col min="27" max="16384" width="14.42578125" style="48"/>
  </cols>
  <sheetData>
    <row r="1" spans="1:20" ht="15" customHeight="1" thickBot="1" x14ac:dyDescent="0.3"/>
    <row r="2" spans="1:20" ht="21.75" thickBot="1" x14ac:dyDescent="0.4">
      <c r="A2" s="74" t="s">
        <v>197</v>
      </c>
      <c r="B2" s="75"/>
      <c r="C2" s="75"/>
      <c r="D2" s="75"/>
      <c r="E2" s="75"/>
      <c r="F2" s="75"/>
      <c r="G2" s="75"/>
      <c r="H2" s="75"/>
      <c r="I2" s="75"/>
      <c r="J2" s="75"/>
      <c r="K2" s="75"/>
      <c r="L2" s="75"/>
      <c r="M2" s="75"/>
      <c r="N2" s="75"/>
      <c r="O2" s="75"/>
      <c r="P2" s="75"/>
      <c r="Q2" s="75"/>
      <c r="R2" s="75"/>
      <c r="S2" s="75"/>
      <c r="T2" s="76"/>
    </row>
    <row r="3" spans="1:20" ht="15.75" x14ac:dyDescent="0.25">
      <c r="A3" s="57"/>
    </row>
    <row r="4" spans="1:20" ht="15.75" x14ac:dyDescent="0.25">
      <c r="A4" s="23" t="s">
        <v>214</v>
      </c>
    </row>
    <row r="6" spans="1:20" ht="18.75" x14ac:dyDescent="0.3">
      <c r="A6" s="63" t="s">
        <v>77</v>
      </c>
      <c r="B6" s="64"/>
      <c r="C6" s="64"/>
      <c r="D6" s="64"/>
      <c r="E6" s="64"/>
      <c r="F6" s="64"/>
      <c r="G6" s="64"/>
      <c r="H6" s="64"/>
      <c r="I6" s="64"/>
      <c r="J6" s="64"/>
      <c r="K6" s="64"/>
      <c r="L6" s="64"/>
      <c r="M6" s="64"/>
      <c r="N6" s="64"/>
      <c r="O6" s="64"/>
      <c r="P6" s="64"/>
      <c r="Q6" s="64"/>
      <c r="R6" s="64"/>
      <c r="S6" s="64"/>
      <c r="T6" s="64"/>
    </row>
    <row r="7" spans="1:20" ht="15.75" x14ac:dyDescent="0.25">
      <c r="A7" s="58"/>
    </row>
    <row r="8" spans="1:20" ht="18.75" x14ac:dyDescent="0.3">
      <c r="A8" s="63" t="s">
        <v>194</v>
      </c>
      <c r="B8" s="64"/>
      <c r="C8" s="64"/>
      <c r="D8" s="64"/>
      <c r="E8" s="64"/>
      <c r="F8" s="64"/>
      <c r="G8" s="64"/>
      <c r="H8" s="64"/>
      <c r="I8" s="64"/>
      <c r="J8" s="64"/>
      <c r="K8" s="64"/>
      <c r="L8" s="64"/>
      <c r="M8" s="64"/>
      <c r="N8" s="64"/>
      <c r="O8" s="64"/>
      <c r="P8" s="64"/>
      <c r="Q8" s="64"/>
      <c r="R8" s="64"/>
      <c r="S8" s="64"/>
      <c r="T8" s="64"/>
    </row>
    <row r="10" spans="1:20" ht="18.75" x14ac:dyDescent="0.3">
      <c r="A10" s="63" t="s">
        <v>150</v>
      </c>
      <c r="B10" s="64"/>
      <c r="C10" s="64"/>
      <c r="D10" s="64"/>
      <c r="E10" s="64"/>
      <c r="F10" s="64"/>
      <c r="G10" s="64"/>
      <c r="H10" s="64"/>
      <c r="I10" s="64"/>
      <c r="J10" s="64"/>
      <c r="K10" s="64"/>
      <c r="L10" s="64"/>
      <c r="M10" s="64"/>
      <c r="N10" s="64"/>
      <c r="O10" s="64"/>
      <c r="P10" s="64"/>
      <c r="Q10" s="64"/>
      <c r="R10" s="64"/>
      <c r="S10" s="64"/>
      <c r="T10" s="64"/>
    </row>
    <row r="11" spans="1:20" ht="15.75" x14ac:dyDescent="0.25">
      <c r="A11" s="58"/>
      <c r="B11" s="48" t="s">
        <v>215</v>
      </c>
    </row>
    <row r="12" spans="1:20" ht="15.75" x14ac:dyDescent="0.25">
      <c r="A12" s="58"/>
      <c r="B12" s="48" t="s">
        <v>216</v>
      </c>
    </row>
    <row r="13" spans="1:20" ht="15.75" x14ac:dyDescent="0.25">
      <c r="A13" s="58"/>
      <c r="B13" s="48" t="s">
        <v>217</v>
      </c>
    </row>
    <row r="14" spans="1:20" ht="15.75" x14ac:dyDescent="0.25">
      <c r="A14" s="58"/>
      <c r="B14" s="48" t="s">
        <v>195</v>
      </c>
    </row>
    <row r="15" spans="1:20" ht="15.75" x14ac:dyDescent="0.25">
      <c r="B15" s="48" t="s">
        <v>218</v>
      </c>
    </row>
    <row r="16" spans="1:20" ht="15.75" x14ac:dyDescent="0.25">
      <c r="B16" s="48" t="s">
        <v>219</v>
      </c>
    </row>
    <row r="17" spans="1:20" ht="15.75" x14ac:dyDescent="0.25">
      <c r="B17" s="61" t="s">
        <v>220</v>
      </c>
    </row>
    <row r="18" spans="1:20" ht="15.75" x14ac:dyDescent="0.25"/>
    <row r="19" spans="1:20" ht="18.75" x14ac:dyDescent="0.3">
      <c r="A19" s="63" t="s">
        <v>133</v>
      </c>
      <c r="B19" s="64"/>
      <c r="C19" s="64"/>
      <c r="D19" s="64"/>
      <c r="E19" s="64"/>
      <c r="F19" s="64"/>
      <c r="G19" s="64"/>
      <c r="H19" s="64"/>
      <c r="I19" s="64"/>
      <c r="J19" s="64"/>
      <c r="K19" s="64"/>
      <c r="L19" s="64"/>
      <c r="M19" s="64"/>
      <c r="N19" s="64"/>
      <c r="O19" s="64"/>
      <c r="P19" s="64"/>
      <c r="Q19" s="64"/>
      <c r="R19" s="64"/>
      <c r="S19" s="64"/>
      <c r="T19" s="64"/>
    </row>
    <row r="20" spans="1:20" ht="15.75" x14ac:dyDescent="0.25">
      <c r="B20" s="48" t="s">
        <v>221</v>
      </c>
    </row>
    <row r="21" spans="1:20" ht="15.75" x14ac:dyDescent="0.25">
      <c r="B21" s="48" t="s">
        <v>140</v>
      </c>
    </row>
    <row r="22" spans="1:20" ht="15.75" x14ac:dyDescent="0.25">
      <c r="B22" s="48" t="s">
        <v>141</v>
      </c>
    </row>
    <row r="23" spans="1:20" ht="15.75" x14ac:dyDescent="0.25"/>
    <row r="24" spans="1:20" ht="15.75" x14ac:dyDescent="0.25">
      <c r="B24" s="61" t="s">
        <v>144</v>
      </c>
    </row>
    <row r="25" spans="1:20" ht="15.75" x14ac:dyDescent="0.25">
      <c r="B25" s="48" t="s">
        <v>222</v>
      </c>
    </row>
    <row r="26" spans="1:20" ht="15.75" x14ac:dyDescent="0.25">
      <c r="B26" s="48" t="s">
        <v>145</v>
      </c>
    </row>
    <row r="27" spans="1:20" ht="15.75" x14ac:dyDescent="0.25"/>
    <row r="28" spans="1:20" ht="15.75" x14ac:dyDescent="0.25">
      <c r="B28" s="61" t="s">
        <v>196</v>
      </c>
    </row>
    <row r="29" spans="1:20" ht="15.75" x14ac:dyDescent="0.25">
      <c r="B29" s="48" t="s">
        <v>134</v>
      </c>
    </row>
    <row r="30" spans="1:20" ht="15.75" x14ac:dyDescent="0.25"/>
    <row r="31" spans="1:20" ht="18.75" x14ac:dyDescent="0.3">
      <c r="A31" s="63" t="s">
        <v>146</v>
      </c>
      <c r="B31" s="64"/>
      <c r="C31" s="64"/>
      <c r="D31" s="64"/>
      <c r="E31" s="64"/>
      <c r="F31" s="64"/>
      <c r="G31" s="64"/>
      <c r="H31" s="64"/>
      <c r="I31" s="64"/>
      <c r="J31" s="64"/>
      <c r="K31" s="64"/>
      <c r="L31" s="64"/>
      <c r="M31" s="64"/>
      <c r="N31" s="64"/>
      <c r="O31" s="64"/>
      <c r="P31" s="64"/>
      <c r="Q31" s="64"/>
      <c r="R31" s="64"/>
      <c r="S31" s="64"/>
      <c r="T31" s="64"/>
    </row>
    <row r="32" spans="1:20" ht="15.75" x14ac:dyDescent="0.25">
      <c r="B32" s="48" t="s">
        <v>143</v>
      </c>
    </row>
    <row r="33" spans="1:20" ht="15.75" x14ac:dyDescent="0.25">
      <c r="B33" s="48" t="s">
        <v>147</v>
      </c>
    </row>
    <row r="34" spans="1:20" ht="15.75" x14ac:dyDescent="0.25">
      <c r="B34" s="48" t="s">
        <v>223</v>
      </c>
    </row>
    <row r="35" spans="1:20" ht="15.75" x14ac:dyDescent="0.25">
      <c r="B35" s="48" t="s">
        <v>148</v>
      </c>
    </row>
    <row r="36" spans="1:20" ht="15.75" x14ac:dyDescent="0.25">
      <c r="B36" s="48" t="s">
        <v>149</v>
      </c>
    </row>
    <row r="37" spans="1:20" ht="15.75" x14ac:dyDescent="0.25"/>
    <row r="38" spans="1:20" ht="21" x14ac:dyDescent="0.35">
      <c r="A38" s="65" t="s">
        <v>132</v>
      </c>
      <c r="B38" s="66"/>
      <c r="C38" s="66"/>
      <c r="D38" s="66"/>
      <c r="E38" s="66"/>
      <c r="F38" s="66"/>
      <c r="G38" s="66"/>
      <c r="H38" s="66"/>
      <c r="I38" s="66"/>
      <c r="J38" s="66"/>
      <c r="K38" s="66"/>
      <c r="L38" s="66"/>
      <c r="M38" s="66"/>
      <c r="N38" s="66"/>
      <c r="O38" s="66"/>
      <c r="P38" s="66"/>
      <c r="Q38" s="66"/>
      <c r="R38" s="66"/>
      <c r="S38" s="66"/>
      <c r="T38" s="66"/>
    </row>
    <row r="39" spans="1:20" ht="15.75" x14ac:dyDescent="0.25">
      <c r="B39" s="48" t="s">
        <v>224</v>
      </c>
    </row>
    <row r="40" spans="1:20" ht="15.75" x14ac:dyDescent="0.25">
      <c r="B40" s="61" t="s">
        <v>142</v>
      </c>
    </row>
    <row r="41" spans="1:20" ht="15.75" x14ac:dyDescent="0.25"/>
    <row r="42" spans="1:20" ht="15.75" x14ac:dyDescent="0.25">
      <c r="B42" s="48" t="s">
        <v>135</v>
      </c>
    </row>
    <row r="43" spans="1:20" ht="15.75" x14ac:dyDescent="0.25">
      <c r="B43" s="62" t="s">
        <v>136</v>
      </c>
    </row>
    <row r="44" spans="1:20" ht="15.75" x14ac:dyDescent="0.25">
      <c r="B44" s="59" t="s">
        <v>137</v>
      </c>
    </row>
    <row r="45" spans="1:20" ht="15.75" x14ac:dyDescent="0.25"/>
    <row r="46" spans="1:20" ht="15.75" x14ac:dyDescent="0.25">
      <c r="B46" s="59" t="s">
        <v>138</v>
      </c>
    </row>
    <row r="47" spans="1:20" ht="15.75" x14ac:dyDescent="0.25">
      <c r="B47" s="48" t="s">
        <v>139</v>
      </c>
    </row>
    <row r="48" spans="1:20" ht="15.75" x14ac:dyDescent="0.25"/>
    <row r="49" spans="1:20" ht="15.75" customHeight="1" x14ac:dyDescent="0.25"/>
    <row r="50" spans="1:20" ht="15.75" customHeight="1" x14ac:dyDescent="0.35">
      <c r="A50" s="65" t="s">
        <v>152</v>
      </c>
      <c r="B50" s="66"/>
      <c r="C50" s="66"/>
      <c r="D50" s="66"/>
      <c r="E50" s="66"/>
      <c r="F50" s="66"/>
      <c r="G50" s="66"/>
      <c r="H50" s="66"/>
      <c r="I50" s="66"/>
      <c r="J50" s="66"/>
      <c r="K50" s="66"/>
      <c r="L50" s="66"/>
      <c r="M50" s="66"/>
      <c r="N50" s="66"/>
      <c r="O50" s="66"/>
      <c r="P50" s="66"/>
      <c r="Q50" s="66"/>
      <c r="R50" s="66"/>
      <c r="S50" s="66"/>
      <c r="T50" s="66"/>
    </row>
    <row r="51" spans="1:20" ht="15.75" customHeight="1" x14ac:dyDescent="0.25">
      <c r="B51" s="60" t="s">
        <v>153</v>
      </c>
    </row>
    <row r="52" spans="1:20" ht="15.75" customHeight="1" x14ac:dyDescent="0.25">
      <c r="C52" s="60" t="s">
        <v>157</v>
      </c>
    </row>
    <row r="53" spans="1:20" ht="15.75" customHeight="1" x14ac:dyDescent="0.25">
      <c r="C53" s="73" t="s">
        <v>154</v>
      </c>
    </row>
    <row r="54" spans="1:20" ht="15.75" customHeight="1" x14ac:dyDescent="0.25">
      <c r="C54" s="73" t="s">
        <v>155</v>
      </c>
    </row>
    <row r="55" spans="1:20" ht="15.75" customHeight="1" x14ac:dyDescent="0.25">
      <c r="D55" s="48" t="s">
        <v>156</v>
      </c>
    </row>
    <row r="56" spans="1:20" ht="15.75" customHeight="1" x14ac:dyDescent="0.25">
      <c r="C56" s="73" t="s">
        <v>159</v>
      </c>
    </row>
    <row r="57" spans="1:20" ht="15.75" customHeight="1" x14ac:dyDescent="0.25">
      <c r="D57" s="73" t="s">
        <v>158</v>
      </c>
    </row>
    <row r="58" spans="1:20" ht="15.75" customHeight="1" x14ac:dyDescent="0.25">
      <c r="D58" s="48" t="s">
        <v>160</v>
      </c>
    </row>
    <row r="59" spans="1:20" ht="15.75" customHeight="1" x14ac:dyDescent="0.25">
      <c r="D59" s="48" t="s">
        <v>193</v>
      </c>
    </row>
    <row r="60" spans="1:20" ht="15.75" customHeight="1" x14ac:dyDescent="0.25">
      <c r="C60" s="73" t="s">
        <v>161</v>
      </c>
    </row>
    <row r="61" spans="1:20" ht="15.75" customHeight="1" x14ac:dyDescent="0.25">
      <c r="D61" s="48" t="s">
        <v>162</v>
      </c>
    </row>
    <row r="62" spans="1:20" ht="15.75" customHeight="1" x14ac:dyDescent="0.25">
      <c r="C62" s="73" t="s">
        <v>163</v>
      </c>
    </row>
    <row r="63" spans="1:20" ht="15.75" customHeight="1" x14ac:dyDescent="0.25">
      <c r="D63" s="48" t="s">
        <v>165</v>
      </c>
    </row>
    <row r="64" spans="1:20" ht="15.75" customHeight="1" x14ac:dyDescent="0.25">
      <c r="D64" s="48" t="s">
        <v>167</v>
      </c>
    </row>
    <row r="65" spans="4:5" ht="15.75" customHeight="1" x14ac:dyDescent="0.25">
      <c r="E65" s="48" t="s">
        <v>168</v>
      </c>
    </row>
    <row r="66" spans="4:5" ht="15.75" customHeight="1" x14ac:dyDescent="0.25">
      <c r="E66" s="48" t="s">
        <v>169</v>
      </c>
    </row>
    <row r="67" spans="4:5" ht="15.75" customHeight="1" x14ac:dyDescent="0.25">
      <c r="E67" s="48" t="s">
        <v>170</v>
      </c>
    </row>
    <row r="68" spans="4:5" ht="15.75" customHeight="1" x14ac:dyDescent="0.25">
      <c r="E68" s="48" t="s">
        <v>171</v>
      </c>
    </row>
    <row r="69" spans="4:5" ht="15.75" customHeight="1" x14ac:dyDescent="0.25">
      <c r="E69" s="48" t="s">
        <v>172</v>
      </c>
    </row>
    <row r="70" spans="4:5" ht="15.75" customHeight="1" x14ac:dyDescent="0.25">
      <c r="D70" s="48" t="s">
        <v>173</v>
      </c>
    </row>
    <row r="71" spans="4:5" ht="15.75" customHeight="1" x14ac:dyDescent="0.25">
      <c r="E71" s="48" t="s">
        <v>164</v>
      </c>
    </row>
    <row r="72" spans="4:5" ht="15.75" customHeight="1" x14ac:dyDescent="0.25">
      <c r="E72" s="48" t="s">
        <v>166</v>
      </c>
    </row>
    <row r="73" spans="4:5" ht="15.75" customHeight="1" x14ac:dyDescent="0.25">
      <c r="E73" s="48" t="s">
        <v>174</v>
      </c>
    </row>
    <row r="74" spans="4:5" ht="15.75" customHeight="1" x14ac:dyDescent="0.25">
      <c r="E74" s="48" t="s">
        <v>175</v>
      </c>
    </row>
    <row r="75" spans="4:5" ht="15.75" customHeight="1" x14ac:dyDescent="0.25"/>
    <row r="76" spans="4:5" ht="15.75" customHeight="1" x14ac:dyDescent="0.25">
      <c r="E76" s="48" t="s">
        <v>176</v>
      </c>
    </row>
    <row r="77" spans="4:5" ht="15.75" customHeight="1" x14ac:dyDescent="0.25"/>
    <row r="78" spans="4:5" ht="15.75" customHeight="1" x14ac:dyDescent="0.25">
      <c r="E78" s="48" t="s">
        <v>177</v>
      </c>
    </row>
    <row r="79" spans="4:5" ht="15.75" customHeight="1" x14ac:dyDescent="0.25"/>
    <row r="80" spans="4:5" ht="15.75" customHeight="1" x14ac:dyDescent="0.25">
      <c r="E80" s="150" t="s">
        <v>225</v>
      </c>
    </row>
    <row r="81" spans="2:4" ht="15.75" customHeight="1" x14ac:dyDescent="0.25"/>
    <row r="82" spans="2:4" ht="15.75" customHeight="1" x14ac:dyDescent="0.25"/>
    <row r="83" spans="2:4" ht="15.75" customHeight="1" x14ac:dyDescent="0.25">
      <c r="B83" s="60" t="s">
        <v>178</v>
      </c>
    </row>
    <row r="84" spans="2:4" ht="15.75" customHeight="1" x14ac:dyDescent="0.25">
      <c r="B84" s="60"/>
      <c r="C84" s="73" t="s">
        <v>181</v>
      </c>
    </row>
    <row r="85" spans="2:4" ht="15.75" customHeight="1" x14ac:dyDescent="0.25">
      <c r="B85" s="60"/>
      <c r="D85" s="48" t="s">
        <v>179</v>
      </c>
    </row>
    <row r="86" spans="2:4" ht="15.75" customHeight="1" x14ac:dyDescent="0.25">
      <c r="B86" s="60"/>
      <c r="D86" s="48" t="s">
        <v>182</v>
      </c>
    </row>
    <row r="87" spans="2:4" ht="15.75" customHeight="1" x14ac:dyDescent="0.25">
      <c r="B87" s="60"/>
      <c r="C87" s="73" t="s">
        <v>183</v>
      </c>
    </row>
    <row r="88" spans="2:4" ht="15.75" customHeight="1" x14ac:dyDescent="0.25">
      <c r="B88" s="60"/>
      <c r="D88" s="48" t="s">
        <v>184</v>
      </c>
    </row>
    <row r="89" spans="2:4" ht="15.75" customHeight="1" x14ac:dyDescent="0.25">
      <c r="B89" s="60"/>
      <c r="D89" s="48" t="s">
        <v>188</v>
      </c>
    </row>
    <row r="90" spans="2:4" ht="15.75" customHeight="1" x14ac:dyDescent="0.25">
      <c r="B90" s="60"/>
    </row>
    <row r="91" spans="2:4" ht="15.75" customHeight="1" x14ac:dyDescent="0.25">
      <c r="B91" s="60" t="s">
        <v>180</v>
      </c>
    </row>
    <row r="92" spans="2:4" ht="15.75" customHeight="1" x14ac:dyDescent="0.25">
      <c r="C92" s="73" t="s">
        <v>181</v>
      </c>
    </row>
    <row r="93" spans="2:4" ht="15.75" customHeight="1" x14ac:dyDescent="0.25">
      <c r="D93" s="48" t="s">
        <v>185</v>
      </c>
    </row>
    <row r="94" spans="2:4" ht="15.75" customHeight="1" x14ac:dyDescent="0.25">
      <c r="D94" s="48" t="s">
        <v>186</v>
      </c>
    </row>
    <row r="95" spans="2:4" ht="15.75" customHeight="1" x14ac:dyDescent="0.25">
      <c r="C95" s="73" t="s">
        <v>183</v>
      </c>
    </row>
    <row r="96" spans="2:4" ht="15.75" customHeight="1" x14ac:dyDescent="0.25">
      <c r="D96" s="48" t="s">
        <v>187</v>
      </c>
    </row>
    <row r="97" spans="2:4" ht="15.75" customHeight="1" x14ac:dyDescent="0.25">
      <c r="D97" s="48" t="s">
        <v>189</v>
      </c>
    </row>
    <row r="98" spans="2:4" ht="15.75" customHeight="1" x14ac:dyDescent="0.25">
      <c r="D98" s="48" t="s">
        <v>190</v>
      </c>
    </row>
    <row r="99" spans="2:4" ht="15.75" customHeight="1" x14ac:dyDescent="0.25">
      <c r="D99" s="48" t="s">
        <v>191</v>
      </c>
    </row>
    <row r="100" spans="2:4" ht="15.75" customHeight="1" x14ac:dyDescent="0.25"/>
    <row r="101" spans="2:4" ht="15.75" customHeight="1" x14ac:dyDescent="0.25"/>
    <row r="102" spans="2:4" ht="15.75" customHeight="1" x14ac:dyDescent="0.25">
      <c r="B102" s="48" t="s">
        <v>226</v>
      </c>
      <c r="C102" s="151" t="s">
        <v>227</v>
      </c>
    </row>
    <row r="103" spans="2:4" ht="15.75" customHeight="1" x14ac:dyDescent="0.25"/>
    <row r="104" spans="2:4" ht="15.75" customHeight="1" x14ac:dyDescent="0.25"/>
    <row r="105" spans="2:4" ht="15.75" customHeight="1" x14ac:dyDescent="0.25"/>
    <row r="106" spans="2:4" ht="15.75" customHeight="1" x14ac:dyDescent="0.25"/>
    <row r="107" spans="2:4" ht="15.75" customHeight="1" x14ac:dyDescent="0.25"/>
    <row r="108" spans="2:4" ht="15.75" customHeight="1" x14ac:dyDescent="0.25"/>
    <row r="109" spans="2:4" ht="15.75" customHeight="1" x14ac:dyDescent="0.25"/>
    <row r="110" spans="2:4" ht="15.75" customHeight="1" x14ac:dyDescent="0.25"/>
    <row r="111" spans="2:4" ht="15.75" customHeight="1" x14ac:dyDescent="0.25"/>
    <row r="112" spans="2:4"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sheetData>
  <hyperlinks>
    <hyperlink ref="C102"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B2A1C7"/>
  </sheetPr>
  <dimension ref="A1:O1000"/>
  <sheetViews>
    <sheetView showGridLines="0" workbookViewId="0">
      <selection activeCell="H6" sqref="H6"/>
    </sheetView>
  </sheetViews>
  <sheetFormatPr baseColWidth="10" defaultColWidth="14.42578125" defaultRowHeight="15" customHeight="1" x14ac:dyDescent="0.25"/>
  <cols>
    <col min="1" max="1" width="10.7109375" style="80" customWidth="1"/>
    <col min="2" max="2" width="28.85546875" style="80" customWidth="1"/>
    <col min="3" max="3" width="17" style="80" customWidth="1"/>
    <col min="4" max="5" width="10.7109375" style="80" customWidth="1"/>
    <col min="6" max="6" width="10.140625" style="80" customWidth="1"/>
    <col min="7" max="7" width="13.5703125" style="105" customWidth="1"/>
    <col min="8" max="8" width="34.5703125" style="80" customWidth="1"/>
    <col min="9" max="9" width="10.7109375" style="80" customWidth="1"/>
    <col min="10" max="10" width="35.42578125" style="80" customWidth="1"/>
    <col min="11" max="11" width="10.7109375" style="80" customWidth="1"/>
    <col min="12" max="12" width="15.7109375" style="80" customWidth="1"/>
    <col min="13" max="24" width="10.7109375" style="80" customWidth="1"/>
    <col min="25" max="16384" width="14.42578125" style="80"/>
  </cols>
  <sheetData>
    <row r="1" spans="1:15" x14ac:dyDescent="0.25">
      <c r="A1" s="77"/>
      <c r="B1" s="78"/>
      <c r="C1" s="78"/>
      <c r="D1" s="77"/>
      <c r="E1" s="77"/>
      <c r="F1" s="78"/>
      <c r="G1" s="79"/>
      <c r="H1" s="77"/>
      <c r="I1" s="77"/>
      <c r="J1" s="77"/>
      <c r="K1" s="77"/>
      <c r="L1" s="77"/>
      <c r="M1" s="77"/>
      <c r="N1" s="77"/>
      <c r="O1" s="77"/>
    </row>
    <row r="2" spans="1:15" ht="36.75" customHeight="1" x14ac:dyDescent="0.25">
      <c r="A2" s="117" t="s">
        <v>9</v>
      </c>
      <c r="B2" s="118"/>
      <c r="C2" s="118"/>
      <c r="D2" s="118"/>
      <c r="E2" s="119"/>
      <c r="F2" s="79"/>
      <c r="G2" s="138" t="s">
        <v>203</v>
      </c>
      <c r="H2" s="139"/>
      <c r="I2" s="77"/>
      <c r="J2" s="138" t="s">
        <v>204</v>
      </c>
      <c r="K2" s="140"/>
      <c r="L2" s="140"/>
      <c r="M2" s="141"/>
      <c r="N2" s="77"/>
      <c r="O2" s="77"/>
    </row>
    <row r="3" spans="1:15" x14ac:dyDescent="0.25">
      <c r="A3" s="77" t="s">
        <v>10</v>
      </c>
      <c r="B3" s="78"/>
      <c r="C3" s="78"/>
      <c r="D3" s="77"/>
      <c r="E3" s="77"/>
      <c r="F3" s="78"/>
      <c r="G3" s="79"/>
      <c r="H3" s="77"/>
      <c r="I3" s="77"/>
      <c r="J3" s="77"/>
      <c r="K3" s="77"/>
      <c r="L3" s="77"/>
      <c r="M3" s="77"/>
      <c r="N3" s="77"/>
      <c r="O3" s="77"/>
    </row>
    <row r="4" spans="1:15" x14ac:dyDescent="0.25">
      <c r="A4" s="81" t="s">
        <v>11</v>
      </c>
      <c r="B4" s="82" t="s">
        <v>13</v>
      </c>
      <c r="C4" s="82" t="s">
        <v>14</v>
      </c>
      <c r="D4" s="82" t="s">
        <v>15</v>
      </c>
      <c r="E4" s="81" t="s">
        <v>16</v>
      </c>
      <c r="F4" s="77"/>
      <c r="G4" s="83" t="s">
        <v>76</v>
      </c>
      <c r="H4" s="84"/>
      <c r="I4" s="77"/>
      <c r="J4" s="85" t="s">
        <v>78</v>
      </c>
      <c r="K4" s="77"/>
      <c r="L4" s="77"/>
      <c r="M4" s="77"/>
      <c r="N4" s="77"/>
      <c r="O4" s="77"/>
    </row>
    <row r="5" spans="1:15" ht="18.75" x14ac:dyDescent="0.25">
      <c r="A5" s="86">
        <v>1</v>
      </c>
      <c r="B5" s="87" t="str">
        <f t="shared" ref="B5:B39" si="0">IF(C5="","",CONCATENATE(C5," ",D5))</f>
        <v>A A</v>
      </c>
      <c r="C5" s="106" t="s">
        <v>96</v>
      </c>
      <c r="D5" s="107" t="s">
        <v>96</v>
      </c>
      <c r="E5" s="108"/>
      <c r="F5" s="77"/>
      <c r="G5" s="127" t="s">
        <v>68</v>
      </c>
      <c r="H5" s="128"/>
      <c r="I5" s="77"/>
      <c r="J5" s="88" t="s">
        <v>119</v>
      </c>
      <c r="K5" s="77"/>
      <c r="L5" s="77"/>
      <c r="M5" s="77"/>
      <c r="N5" s="77"/>
      <c r="O5" s="77"/>
    </row>
    <row r="6" spans="1:15" x14ac:dyDescent="0.25">
      <c r="A6" s="86">
        <v>2</v>
      </c>
      <c r="B6" s="87" t="str">
        <f t="shared" si="0"/>
        <v>B B</v>
      </c>
      <c r="C6" s="106" t="s">
        <v>97</v>
      </c>
      <c r="D6" s="107" t="s">
        <v>97</v>
      </c>
      <c r="E6" s="108"/>
      <c r="F6" s="77"/>
      <c r="G6" s="89" t="s">
        <v>69</v>
      </c>
      <c r="H6" s="90" t="s">
        <v>70</v>
      </c>
      <c r="I6" s="77"/>
      <c r="J6" s="113" t="s">
        <v>213</v>
      </c>
      <c r="K6" s="129" t="s">
        <v>198</v>
      </c>
      <c r="L6" s="130"/>
      <c r="M6" s="77"/>
      <c r="N6" s="77"/>
      <c r="O6" s="77"/>
    </row>
    <row r="7" spans="1:15" x14ac:dyDescent="0.25">
      <c r="A7" s="86">
        <v>3</v>
      </c>
      <c r="B7" s="87" t="str">
        <f t="shared" si="0"/>
        <v>C C</v>
      </c>
      <c r="C7" s="106" t="s">
        <v>98</v>
      </c>
      <c r="D7" s="107" t="s">
        <v>98</v>
      </c>
      <c r="E7" s="108"/>
      <c r="F7" s="77"/>
      <c r="G7" s="91">
        <v>0</v>
      </c>
      <c r="H7" s="111" t="s">
        <v>75</v>
      </c>
      <c r="I7" s="77"/>
      <c r="J7" s="114" t="s">
        <v>118</v>
      </c>
      <c r="K7" s="131"/>
      <c r="L7" s="132"/>
      <c r="M7" s="77"/>
      <c r="N7" s="77"/>
      <c r="O7" s="77"/>
    </row>
    <row r="8" spans="1:15" x14ac:dyDescent="0.25">
      <c r="A8" s="86">
        <v>4</v>
      </c>
      <c r="B8" s="87" t="str">
        <f t="shared" si="0"/>
        <v>D D</v>
      </c>
      <c r="C8" s="106" t="s">
        <v>99</v>
      </c>
      <c r="D8" s="107" t="s">
        <v>99</v>
      </c>
      <c r="E8" s="108"/>
      <c r="F8" s="77"/>
      <c r="G8" s="89">
        <v>10</v>
      </c>
      <c r="H8" s="112" t="s">
        <v>75</v>
      </c>
      <c r="I8" s="77"/>
      <c r="J8" s="115" t="s">
        <v>79</v>
      </c>
      <c r="K8" s="131"/>
      <c r="L8" s="132"/>
      <c r="M8" s="77"/>
      <c r="N8" s="77"/>
      <c r="O8" s="77"/>
    </row>
    <row r="9" spans="1:15" x14ac:dyDescent="0.25">
      <c r="A9" s="86">
        <v>5</v>
      </c>
      <c r="B9" s="87" t="str">
        <f t="shared" si="0"/>
        <v>E E</v>
      </c>
      <c r="C9" s="106" t="s">
        <v>101</v>
      </c>
      <c r="D9" s="107" t="s">
        <v>101</v>
      </c>
      <c r="E9" s="108"/>
      <c r="F9" s="77"/>
      <c r="G9" s="89">
        <v>13</v>
      </c>
      <c r="H9" s="112" t="s">
        <v>75</v>
      </c>
      <c r="I9" s="77"/>
      <c r="J9" s="114" t="s">
        <v>125</v>
      </c>
      <c r="K9" s="133"/>
      <c r="L9" s="134"/>
      <c r="M9" s="77"/>
      <c r="N9" s="77"/>
      <c r="O9" s="77"/>
    </row>
    <row r="10" spans="1:15" x14ac:dyDescent="0.25">
      <c r="A10" s="86">
        <v>6</v>
      </c>
      <c r="B10" s="87" t="str">
        <f t="shared" si="0"/>
        <v>F F</v>
      </c>
      <c r="C10" s="106" t="s">
        <v>102</v>
      </c>
      <c r="D10" s="107" t="s">
        <v>102</v>
      </c>
      <c r="E10" s="108"/>
      <c r="F10" s="77"/>
      <c r="G10" s="89">
        <v>16</v>
      </c>
      <c r="H10" s="112" t="s">
        <v>75</v>
      </c>
      <c r="I10" s="77"/>
      <c r="J10" s="77"/>
      <c r="K10" s="77"/>
      <c r="L10" s="77"/>
      <c r="M10" s="77"/>
      <c r="N10" s="77"/>
      <c r="O10" s="77"/>
    </row>
    <row r="11" spans="1:15" x14ac:dyDescent="0.25">
      <c r="A11" s="86">
        <v>7</v>
      </c>
      <c r="B11" s="87" t="str">
        <f t="shared" si="0"/>
        <v>G G</v>
      </c>
      <c r="C11" s="109" t="s">
        <v>212</v>
      </c>
      <c r="D11" s="107" t="s">
        <v>212</v>
      </c>
      <c r="E11" s="108"/>
      <c r="F11" s="77"/>
      <c r="G11" s="89">
        <v>19</v>
      </c>
      <c r="H11" s="112" t="s">
        <v>75</v>
      </c>
      <c r="I11" s="77"/>
      <c r="J11" s="77"/>
      <c r="K11" s="77"/>
      <c r="L11" s="77"/>
      <c r="M11" s="77"/>
      <c r="N11" s="77"/>
      <c r="O11" s="77"/>
    </row>
    <row r="12" spans="1:15" x14ac:dyDescent="0.25">
      <c r="A12" s="86">
        <v>8</v>
      </c>
      <c r="B12" s="87" t="str">
        <f t="shared" si="0"/>
        <v>HOUSSAIS Margot</v>
      </c>
      <c r="C12" s="109" t="s">
        <v>24</v>
      </c>
      <c r="D12" s="110" t="s">
        <v>25</v>
      </c>
      <c r="E12" s="108"/>
      <c r="F12" s="77"/>
      <c r="G12" s="89">
        <v>22</v>
      </c>
      <c r="H12" s="112" t="s">
        <v>75</v>
      </c>
      <c r="I12" s="77"/>
      <c r="J12" s="135" t="s">
        <v>200</v>
      </c>
      <c r="K12" s="136"/>
      <c r="L12" s="137"/>
      <c r="M12" s="77"/>
      <c r="N12" s="77"/>
      <c r="O12" s="77"/>
    </row>
    <row r="13" spans="1:15" ht="15.75" x14ac:dyDescent="0.25">
      <c r="A13" s="86">
        <v>9</v>
      </c>
      <c r="B13" s="87" t="str">
        <f t="shared" si="0"/>
        <v>JUSUFI Leidina</v>
      </c>
      <c r="C13" s="109" t="s">
        <v>26</v>
      </c>
      <c r="D13" s="110" t="s">
        <v>27</v>
      </c>
      <c r="E13" s="108"/>
      <c r="F13" s="77"/>
      <c r="G13" s="89">
        <v>25</v>
      </c>
      <c r="H13" s="112" t="s">
        <v>75</v>
      </c>
      <c r="I13" s="92">
        <v>1</v>
      </c>
      <c r="J13" s="93" t="str">
        <f>"Prise en compte uniquement de  "&amp;"''"&amp;J6&amp;"''"</f>
        <v>Prise en compte uniquement de  ''ok avec shoot''</v>
      </c>
      <c r="K13" s="94"/>
      <c r="L13" s="95"/>
      <c r="M13" s="77"/>
      <c r="N13" s="77"/>
      <c r="O13" s="77"/>
    </row>
    <row r="14" spans="1:15" ht="15.75" x14ac:dyDescent="0.25">
      <c r="A14" s="86">
        <v>10</v>
      </c>
      <c r="B14" s="87" t="str">
        <f t="shared" si="0"/>
        <v>MAITRE MARIUS</v>
      </c>
      <c r="C14" s="109" t="s">
        <v>28</v>
      </c>
      <c r="D14" s="110" t="s">
        <v>29</v>
      </c>
      <c r="E14" s="108"/>
      <c r="F14" s="77"/>
      <c r="G14" s="89">
        <v>28</v>
      </c>
      <c r="H14" s="112" t="s">
        <v>75</v>
      </c>
      <c r="I14" s="92">
        <v>2</v>
      </c>
      <c r="J14" s="93" t="str">
        <f>"Somme de " &amp; "''" &amp; J6 &amp;"'' + ''" &amp;J7&amp;"''"</f>
        <v>Somme de ''ok avec shoot'' + ''Ok sans tir''</v>
      </c>
      <c r="K14" s="94"/>
      <c r="L14" s="95"/>
      <c r="M14" s="77"/>
      <c r="N14" s="77"/>
      <c r="O14" s="77"/>
    </row>
    <row r="15" spans="1:15" ht="15.75" x14ac:dyDescent="0.25">
      <c r="A15" s="86">
        <v>11</v>
      </c>
      <c r="B15" s="87" t="str">
        <f t="shared" si="0"/>
        <v>MARCOUX Agathe</v>
      </c>
      <c r="C15" s="109" t="s">
        <v>30</v>
      </c>
      <c r="D15" s="110" t="s">
        <v>31</v>
      </c>
      <c r="E15" s="108"/>
      <c r="F15" s="77"/>
      <c r="G15" s="89">
        <v>31</v>
      </c>
      <c r="H15" s="112" t="s">
        <v>75</v>
      </c>
      <c r="I15" s="92">
        <v>3</v>
      </c>
      <c r="J15" s="93" t="str">
        <f>"Somme de " &amp; "''" &amp; J6 &amp; "'' + ''"  &amp; J7 &amp; "'' + ''"  &amp; J8 &amp; "''"</f>
        <v>Somme de ''ok avec shoot'' + ''Ok sans tir'' + ''Milieu franchi''</v>
      </c>
      <c r="K15" s="94"/>
      <c r="L15" s="95"/>
      <c r="M15" s="77"/>
      <c r="N15" s="77"/>
      <c r="O15" s="77"/>
    </row>
    <row r="16" spans="1:15" ht="15.75" x14ac:dyDescent="0.25">
      <c r="A16" s="86">
        <v>12</v>
      </c>
      <c r="B16" s="87" t="str">
        <f t="shared" si="0"/>
        <v>METTETAL Bryan</v>
      </c>
      <c r="C16" s="109" t="s">
        <v>33</v>
      </c>
      <c r="D16" s="110" t="s">
        <v>34</v>
      </c>
      <c r="E16" s="108"/>
      <c r="F16" s="77"/>
      <c r="G16" s="89">
        <v>34</v>
      </c>
      <c r="H16" s="112" t="s">
        <v>75</v>
      </c>
      <c r="I16" s="92">
        <v>4</v>
      </c>
      <c r="J16" s="93" t="s">
        <v>199</v>
      </c>
      <c r="K16" s="94"/>
      <c r="L16" s="95"/>
      <c r="M16" s="77"/>
      <c r="N16" s="77"/>
      <c r="O16" s="77"/>
    </row>
    <row r="17" spans="1:15" x14ac:dyDescent="0.25">
      <c r="A17" s="86">
        <v>13</v>
      </c>
      <c r="B17" s="87" t="str">
        <f t="shared" si="0"/>
        <v>PILLARD Eléa</v>
      </c>
      <c r="C17" s="109" t="s">
        <v>35</v>
      </c>
      <c r="D17" s="110" t="s">
        <v>36</v>
      </c>
      <c r="E17" s="108"/>
      <c r="F17" s="77"/>
      <c r="G17" s="89">
        <v>37</v>
      </c>
      <c r="H17" s="112" t="s">
        <v>72</v>
      </c>
      <c r="I17" s="77"/>
      <c r="J17" s="77"/>
      <c r="K17" s="77"/>
      <c r="L17" s="77"/>
      <c r="M17" s="77"/>
      <c r="N17" s="77"/>
      <c r="O17" s="77"/>
    </row>
    <row r="18" spans="1:15" x14ac:dyDescent="0.25">
      <c r="A18" s="86">
        <v>14</v>
      </c>
      <c r="B18" s="87" t="str">
        <f t="shared" si="0"/>
        <v>QUENISSET Camille</v>
      </c>
      <c r="C18" s="109" t="s">
        <v>37</v>
      </c>
      <c r="D18" s="110" t="s">
        <v>18</v>
      </c>
      <c r="E18" s="108"/>
      <c r="F18" s="77"/>
      <c r="G18" s="89">
        <v>40</v>
      </c>
      <c r="H18" s="112" t="s">
        <v>72</v>
      </c>
      <c r="I18" s="77"/>
      <c r="J18" s="96" t="s">
        <v>201</v>
      </c>
      <c r="K18" s="97"/>
      <c r="L18" s="97"/>
      <c r="M18" s="98"/>
      <c r="N18" s="77"/>
      <c r="O18" s="77"/>
    </row>
    <row r="19" spans="1:15" ht="15.75" x14ac:dyDescent="0.25">
      <c r="A19" s="86">
        <v>15</v>
      </c>
      <c r="B19" s="87" t="str">
        <f t="shared" si="0"/>
        <v>SYLVANT Pauline</v>
      </c>
      <c r="C19" s="109" t="s">
        <v>38</v>
      </c>
      <c r="D19" s="110" t="s">
        <v>39</v>
      </c>
      <c r="E19" s="108"/>
      <c r="F19" s="77"/>
      <c r="G19" s="89">
        <v>43</v>
      </c>
      <c r="H19" s="112" t="s">
        <v>72</v>
      </c>
      <c r="I19" s="77"/>
      <c r="J19" s="116">
        <v>1</v>
      </c>
      <c r="K19" s="99"/>
      <c r="L19" s="99"/>
      <c r="M19" s="100"/>
      <c r="N19" s="77"/>
      <c r="O19" s="77"/>
    </row>
    <row r="20" spans="1:15" x14ac:dyDescent="0.25">
      <c r="A20" s="86">
        <v>16</v>
      </c>
      <c r="B20" s="87" t="str">
        <f t="shared" si="0"/>
        <v>EGENSCHWILLER Loïc</v>
      </c>
      <c r="C20" s="109" t="s">
        <v>40</v>
      </c>
      <c r="D20" s="110" t="s">
        <v>41</v>
      </c>
      <c r="E20" s="108"/>
      <c r="F20" s="77"/>
      <c r="G20" s="89">
        <v>46</v>
      </c>
      <c r="H20" s="112" t="s">
        <v>72</v>
      </c>
      <c r="I20" s="77"/>
      <c r="J20" s="101" t="s">
        <v>202</v>
      </c>
      <c r="K20" s="102"/>
      <c r="L20" s="102"/>
      <c r="M20" s="103"/>
      <c r="N20" s="77"/>
      <c r="O20" s="77"/>
    </row>
    <row r="21" spans="1:15" ht="15.75" customHeight="1" x14ac:dyDescent="0.25">
      <c r="A21" s="86">
        <v>17</v>
      </c>
      <c r="B21" s="87" t="str">
        <f t="shared" si="0"/>
        <v>GEOFFROY Camille</v>
      </c>
      <c r="C21" s="109" t="s">
        <v>43</v>
      </c>
      <c r="D21" s="110" t="s">
        <v>18</v>
      </c>
      <c r="E21" s="108"/>
      <c r="F21" s="77"/>
      <c r="G21" s="89">
        <v>49</v>
      </c>
      <c r="H21" s="112" t="s">
        <v>72</v>
      </c>
      <c r="I21" s="77"/>
      <c r="J21" s="77"/>
      <c r="K21" s="77"/>
      <c r="L21" s="77"/>
      <c r="M21" s="77"/>
      <c r="N21" s="77"/>
      <c r="O21" s="77"/>
    </row>
    <row r="22" spans="1:15" ht="15.75" customHeight="1" x14ac:dyDescent="0.25">
      <c r="A22" s="86">
        <v>18</v>
      </c>
      <c r="B22" s="87" t="str">
        <f t="shared" si="0"/>
        <v>GUILLEMIN Candice</v>
      </c>
      <c r="C22" s="109" t="s">
        <v>44</v>
      </c>
      <c r="D22" s="110" t="s">
        <v>45</v>
      </c>
      <c r="E22" s="108"/>
      <c r="F22" s="77"/>
      <c r="G22" s="89">
        <v>52</v>
      </c>
      <c r="H22" s="112" t="s">
        <v>74</v>
      </c>
      <c r="I22" s="77"/>
      <c r="J22" s="77"/>
      <c r="K22" s="77"/>
      <c r="L22" s="77"/>
      <c r="M22" s="77"/>
      <c r="N22" s="77"/>
      <c r="O22" s="77"/>
    </row>
    <row r="23" spans="1:15" ht="15.75" customHeight="1" x14ac:dyDescent="0.25">
      <c r="A23" s="86">
        <v>19</v>
      </c>
      <c r="B23" s="87" t="str">
        <f t="shared" si="0"/>
        <v>JACQUIS Romain</v>
      </c>
      <c r="C23" s="109" t="s">
        <v>46</v>
      </c>
      <c r="D23" s="110" t="s">
        <v>47</v>
      </c>
      <c r="E23" s="108"/>
      <c r="F23" s="77"/>
      <c r="G23" s="89">
        <v>55</v>
      </c>
      <c r="H23" s="112" t="s">
        <v>74</v>
      </c>
      <c r="I23" s="77"/>
      <c r="J23" s="77"/>
      <c r="K23" s="77"/>
      <c r="L23" s="77"/>
      <c r="M23" s="77"/>
      <c r="N23" s="77"/>
      <c r="O23" s="77"/>
    </row>
    <row r="24" spans="1:15" ht="15.75" customHeight="1" x14ac:dyDescent="0.25">
      <c r="A24" s="86">
        <v>20</v>
      </c>
      <c r="B24" s="87" t="str">
        <f t="shared" si="0"/>
        <v>POURRON Lilou</v>
      </c>
      <c r="C24" s="109" t="s">
        <v>48</v>
      </c>
      <c r="D24" s="110" t="s">
        <v>49</v>
      </c>
      <c r="E24" s="108"/>
      <c r="F24" s="77"/>
      <c r="G24" s="89">
        <v>58</v>
      </c>
      <c r="H24" s="112" t="s">
        <v>74</v>
      </c>
      <c r="I24" s="77"/>
      <c r="J24" s="77"/>
      <c r="K24" s="77"/>
      <c r="L24" s="77"/>
      <c r="M24" s="77"/>
      <c r="N24" s="77"/>
      <c r="O24" s="77"/>
    </row>
    <row r="25" spans="1:15" ht="15.75" customHeight="1" x14ac:dyDescent="0.25">
      <c r="A25" s="86">
        <v>21</v>
      </c>
      <c r="B25" s="87" t="str">
        <f t="shared" si="0"/>
        <v>VAUTRIN Suzanne</v>
      </c>
      <c r="C25" s="109" t="s">
        <v>50</v>
      </c>
      <c r="D25" s="110" t="s">
        <v>51</v>
      </c>
      <c r="E25" s="108"/>
      <c r="F25" s="77"/>
      <c r="G25" s="89">
        <v>61</v>
      </c>
      <c r="H25" s="112" t="s">
        <v>74</v>
      </c>
      <c r="I25" s="77"/>
      <c r="J25" s="77"/>
      <c r="K25" s="77"/>
      <c r="L25" s="77"/>
      <c r="M25" s="77"/>
      <c r="N25" s="77"/>
      <c r="O25" s="77"/>
    </row>
    <row r="26" spans="1:15" ht="15.75" customHeight="1" x14ac:dyDescent="0.25">
      <c r="A26" s="86">
        <v>22</v>
      </c>
      <c r="B26" s="87" t="str">
        <f t="shared" si="0"/>
        <v>VESTINI Robin</v>
      </c>
      <c r="C26" s="109" t="s">
        <v>52</v>
      </c>
      <c r="D26" s="110" t="s">
        <v>53</v>
      </c>
      <c r="E26" s="108"/>
      <c r="F26" s="77"/>
      <c r="G26" s="89">
        <v>64</v>
      </c>
      <c r="H26" s="112" t="s">
        <v>74</v>
      </c>
      <c r="I26" s="77"/>
      <c r="J26" s="77"/>
      <c r="K26" s="77"/>
      <c r="L26" s="77"/>
      <c r="M26" s="77"/>
      <c r="N26" s="77"/>
      <c r="O26" s="77"/>
    </row>
    <row r="27" spans="1:15" ht="15.75" customHeight="1" x14ac:dyDescent="0.25">
      <c r="A27" s="86">
        <v>23</v>
      </c>
      <c r="B27" s="87" t="str">
        <f t="shared" si="0"/>
        <v>HARAU Marian</v>
      </c>
      <c r="C27" s="109" t="s">
        <v>55</v>
      </c>
      <c r="D27" s="110" t="s">
        <v>56</v>
      </c>
      <c r="E27" s="108"/>
      <c r="F27" s="77"/>
      <c r="G27" s="89">
        <v>67</v>
      </c>
      <c r="H27" s="112" t="s">
        <v>73</v>
      </c>
      <c r="I27" s="77"/>
      <c r="J27" s="77"/>
      <c r="K27" s="77"/>
      <c r="L27" s="77"/>
      <c r="M27" s="77"/>
      <c r="N27" s="77"/>
      <c r="O27" s="77"/>
    </row>
    <row r="28" spans="1:15" ht="15.75" customHeight="1" x14ac:dyDescent="0.25">
      <c r="A28" s="86">
        <v>24</v>
      </c>
      <c r="B28" s="87" t="str">
        <f t="shared" si="0"/>
        <v>LAMY Léo</v>
      </c>
      <c r="C28" s="109" t="s">
        <v>57</v>
      </c>
      <c r="D28" s="110" t="s">
        <v>58</v>
      </c>
      <c r="E28" s="108"/>
      <c r="F28" s="77"/>
      <c r="G28" s="89">
        <v>70</v>
      </c>
      <c r="H28" s="112" t="s">
        <v>73</v>
      </c>
      <c r="I28" s="77"/>
      <c r="J28" s="77"/>
      <c r="K28" s="77"/>
      <c r="L28" s="77"/>
      <c r="M28" s="77"/>
      <c r="N28" s="77"/>
      <c r="O28" s="77"/>
    </row>
    <row r="29" spans="1:15" ht="15.75" customHeight="1" x14ac:dyDescent="0.25">
      <c r="A29" s="86">
        <v>25</v>
      </c>
      <c r="B29" s="87" t="str">
        <f t="shared" si="0"/>
        <v>SAKEK Noam</v>
      </c>
      <c r="C29" s="109" t="s">
        <v>59</v>
      </c>
      <c r="D29" s="110" t="s">
        <v>60</v>
      </c>
      <c r="E29" s="108"/>
      <c r="F29" s="77"/>
      <c r="G29" s="89">
        <v>73</v>
      </c>
      <c r="H29" s="112" t="s">
        <v>73</v>
      </c>
      <c r="I29" s="77"/>
      <c r="J29" s="77"/>
      <c r="K29" s="77"/>
      <c r="L29" s="77"/>
      <c r="M29" s="77"/>
      <c r="N29" s="77"/>
      <c r="O29" s="77"/>
    </row>
    <row r="30" spans="1:15" ht="15.75" customHeight="1" x14ac:dyDescent="0.25">
      <c r="A30" s="86">
        <v>26</v>
      </c>
      <c r="B30" s="87" t="str">
        <f t="shared" si="0"/>
        <v>SCHMITT Timothy</v>
      </c>
      <c r="C30" s="109" t="s">
        <v>61</v>
      </c>
      <c r="D30" s="110" t="s">
        <v>62</v>
      </c>
      <c r="E30" s="108"/>
      <c r="F30" s="77"/>
      <c r="G30" s="89">
        <v>76</v>
      </c>
      <c r="H30" s="112" t="s">
        <v>73</v>
      </c>
      <c r="I30" s="77"/>
      <c r="J30" s="77"/>
      <c r="K30" s="77"/>
      <c r="L30" s="77"/>
      <c r="M30" s="77"/>
      <c r="N30" s="77"/>
      <c r="O30" s="77"/>
    </row>
    <row r="31" spans="1:15" ht="15.75" customHeight="1" x14ac:dyDescent="0.25">
      <c r="A31" s="86">
        <v>27</v>
      </c>
      <c r="B31" s="87" t="str">
        <f t="shared" si="0"/>
        <v>VERGUET Axel</v>
      </c>
      <c r="C31" s="109" t="s">
        <v>64</v>
      </c>
      <c r="D31" s="110" t="s">
        <v>21</v>
      </c>
      <c r="E31" s="108"/>
      <c r="F31" s="77"/>
      <c r="G31" s="89">
        <v>79</v>
      </c>
      <c r="H31" s="112" t="s">
        <v>73</v>
      </c>
      <c r="I31" s="77"/>
      <c r="J31" s="77"/>
      <c r="K31" s="77"/>
      <c r="L31" s="77"/>
      <c r="M31" s="77"/>
      <c r="N31" s="77"/>
      <c r="O31" s="77"/>
    </row>
    <row r="32" spans="1:15" ht="15.75" customHeight="1" x14ac:dyDescent="0.25">
      <c r="A32" s="86">
        <v>28</v>
      </c>
      <c r="B32" s="87" t="str">
        <f t="shared" si="0"/>
        <v>VERNAY Thibault</v>
      </c>
      <c r="C32" s="109" t="s">
        <v>65</v>
      </c>
      <c r="D32" s="110" t="s">
        <v>66</v>
      </c>
      <c r="E32" s="108"/>
      <c r="F32" s="77"/>
      <c r="G32" s="89">
        <v>82</v>
      </c>
      <c r="H32" s="112" t="s">
        <v>71</v>
      </c>
      <c r="I32" s="77"/>
      <c r="J32" s="77"/>
      <c r="K32" s="77"/>
      <c r="L32" s="77"/>
      <c r="M32" s="77"/>
      <c r="N32" s="77"/>
      <c r="O32" s="77"/>
    </row>
    <row r="33" spans="1:15" ht="15.75" customHeight="1" x14ac:dyDescent="0.25">
      <c r="A33" s="86">
        <v>29</v>
      </c>
      <c r="B33" s="87" t="str">
        <f t="shared" si="0"/>
        <v/>
      </c>
      <c r="C33" s="109"/>
      <c r="D33" s="110"/>
      <c r="E33" s="108"/>
      <c r="F33" s="77"/>
      <c r="G33" s="89">
        <v>85</v>
      </c>
      <c r="H33" s="112" t="s">
        <v>71</v>
      </c>
      <c r="I33" s="77"/>
      <c r="J33" s="77"/>
      <c r="K33" s="77"/>
      <c r="L33" s="77"/>
      <c r="M33" s="77"/>
      <c r="N33" s="77"/>
      <c r="O33" s="77"/>
    </row>
    <row r="34" spans="1:15" ht="15.75" customHeight="1" x14ac:dyDescent="0.25">
      <c r="A34" s="86">
        <v>30</v>
      </c>
      <c r="B34" s="87" t="str">
        <f t="shared" si="0"/>
        <v/>
      </c>
      <c r="C34" s="109"/>
      <c r="D34" s="110"/>
      <c r="E34" s="108"/>
      <c r="F34" s="77"/>
      <c r="G34" s="89">
        <v>88</v>
      </c>
      <c r="H34" s="112" t="s">
        <v>71</v>
      </c>
      <c r="I34" s="77"/>
      <c r="J34" s="77"/>
      <c r="K34" s="77"/>
      <c r="L34" s="77"/>
      <c r="M34" s="77"/>
      <c r="N34" s="77"/>
      <c r="O34" s="77"/>
    </row>
    <row r="35" spans="1:15" ht="15.75" customHeight="1" x14ac:dyDescent="0.25">
      <c r="A35" s="86">
        <v>31</v>
      </c>
      <c r="B35" s="87" t="str">
        <f t="shared" si="0"/>
        <v/>
      </c>
      <c r="C35" s="109"/>
      <c r="D35" s="110"/>
      <c r="E35" s="108"/>
      <c r="F35" s="77"/>
      <c r="G35" s="89">
        <v>91</v>
      </c>
      <c r="H35" s="112" t="s">
        <v>71</v>
      </c>
      <c r="I35" s="77"/>
      <c r="J35" s="77"/>
      <c r="K35" s="77"/>
      <c r="L35" s="77"/>
      <c r="M35" s="77"/>
      <c r="N35" s="77"/>
      <c r="O35" s="77"/>
    </row>
    <row r="36" spans="1:15" ht="15.75" customHeight="1" x14ac:dyDescent="0.25">
      <c r="A36" s="86">
        <v>32</v>
      </c>
      <c r="B36" s="87" t="str">
        <f t="shared" si="0"/>
        <v/>
      </c>
      <c r="C36" s="109"/>
      <c r="D36" s="110"/>
      <c r="E36" s="108"/>
      <c r="F36" s="77"/>
      <c r="G36" s="89">
        <v>94</v>
      </c>
      <c r="H36" s="112" t="s">
        <v>71</v>
      </c>
      <c r="I36" s="77"/>
      <c r="J36" s="77"/>
      <c r="K36" s="77"/>
      <c r="L36" s="77"/>
      <c r="M36" s="77"/>
      <c r="N36" s="77"/>
      <c r="O36" s="77"/>
    </row>
    <row r="37" spans="1:15" ht="15.75" customHeight="1" x14ac:dyDescent="0.25">
      <c r="A37" s="86">
        <v>33</v>
      </c>
      <c r="B37" s="87" t="str">
        <f t="shared" si="0"/>
        <v/>
      </c>
      <c r="C37" s="109"/>
      <c r="D37" s="110"/>
      <c r="E37" s="108"/>
      <c r="F37" s="77"/>
      <c r="G37" s="89">
        <v>97</v>
      </c>
      <c r="H37" s="112" t="s">
        <v>71</v>
      </c>
      <c r="I37" s="77"/>
      <c r="J37" s="77"/>
      <c r="K37" s="77"/>
      <c r="L37" s="77"/>
      <c r="M37" s="77"/>
      <c r="N37" s="77"/>
      <c r="O37" s="77"/>
    </row>
    <row r="38" spans="1:15" ht="15.75" customHeight="1" x14ac:dyDescent="0.25">
      <c r="A38" s="86">
        <v>34</v>
      </c>
      <c r="B38" s="87" t="str">
        <f t="shared" si="0"/>
        <v/>
      </c>
      <c r="C38" s="109"/>
      <c r="D38" s="110"/>
      <c r="E38" s="108"/>
      <c r="F38" s="77"/>
      <c r="G38" s="89">
        <v>100</v>
      </c>
      <c r="H38" s="112" t="s">
        <v>71</v>
      </c>
      <c r="I38" s="77"/>
      <c r="J38" s="77"/>
      <c r="K38" s="77"/>
      <c r="L38" s="77"/>
      <c r="M38" s="77"/>
      <c r="N38" s="77"/>
      <c r="O38" s="77"/>
    </row>
    <row r="39" spans="1:15" ht="15.75" customHeight="1" x14ac:dyDescent="0.25">
      <c r="A39" s="86">
        <v>35</v>
      </c>
      <c r="B39" s="87" t="str">
        <f t="shared" si="0"/>
        <v/>
      </c>
      <c r="C39" s="109"/>
      <c r="D39" s="110"/>
      <c r="E39" s="108"/>
      <c r="F39" s="77"/>
      <c r="G39" s="79"/>
      <c r="H39" s="77"/>
      <c r="I39" s="77"/>
      <c r="J39" s="77"/>
      <c r="K39" s="77"/>
      <c r="L39" s="77"/>
      <c r="M39" s="77"/>
      <c r="N39" s="77"/>
      <c r="O39" s="77"/>
    </row>
    <row r="40" spans="1:15" ht="15.75" customHeight="1" x14ac:dyDescent="0.25">
      <c r="A40" s="77"/>
      <c r="B40" s="78"/>
      <c r="C40" s="78"/>
      <c r="D40" s="77"/>
      <c r="E40" s="77"/>
      <c r="F40" s="78"/>
      <c r="G40" s="79"/>
      <c r="H40" s="77"/>
      <c r="I40" s="77"/>
      <c r="J40" s="77"/>
      <c r="K40" s="77"/>
      <c r="L40" s="77"/>
      <c r="M40" s="77"/>
      <c r="N40" s="77"/>
      <c r="O40" s="77"/>
    </row>
    <row r="41" spans="1:15" ht="15.75" customHeight="1" x14ac:dyDescent="0.25">
      <c r="A41" s="77"/>
      <c r="B41" s="78"/>
      <c r="C41" s="78"/>
      <c r="D41" s="77"/>
      <c r="E41" s="77"/>
      <c r="F41" s="78"/>
      <c r="G41" s="79"/>
      <c r="H41" s="77"/>
      <c r="I41" s="77"/>
      <c r="J41" s="77"/>
      <c r="K41" s="77"/>
      <c r="L41" s="77"/>
      <c r="M41" s="77"/>
      <c r="N41" s="77"/>
      <c r="O41" s="77"/>
    </row>
    <row r="42" spans="1:15" ht="15.75" customHeight="1" x14ac:dyDescent="0.25">
      <c r="A42" s="77"/>
      <c r="B42" s="78"/>
      <c r="C42" s="78"/>
      <c r="D42" s="77"/>
      <c r="E42" s="77"/>
      <c r="F42" s="78"/>
      <c r="G42" s="79"/>
      <c r="H42" s="77"/>
      <c r="I42" s="77"/>
      <c r="J42" s="77"/>
      <c r="K42" s="77"/>
      <c r="L42" s="77"/>
      <c r="M42" s="77"/>
      <c r="N42" s="77"/>
      <c r="O42" s="77"/>
    </row>
    <row r="43" spans="1:15" ht="15.75" customHeight="1" x14ac:dyDescent="0.25">
      <c r="A43" s="77"/>
      <c r="B43" s="78"/>
      <c r="C43" s="78"/>
      <c r="D43" s="77"/>
      <c r="E43" s="77"/>
      <c r="F43" s="78"/>
      <c r="G43" s="79"/>
      <c r="H43" s="77"/>
      <c r="I43" s="77"/>
      <c r="J43" s="77"/>
      <c r="K43" s="77"/>
      <c r="L43" s="77"/>
      <c r="M43" s="77"/>
      <c r="N43" s="77"/>
      <c r="O43" s="77"/>
    </row>
    <row r="44" spans="1:15" ht="15.75" customHeight="1" x14ac:dyDescent="0.25">
      <c r="A44" s="77"/>
      <c r="B44" s="78"/>
      <c r="C44" s="78"/>
      <c r="D44" s="77"/>
      <c r="E44" s="77"/>
      <c r="F44" s="78"/>
      <c r="G44" s="79"/>
      <c r="H44" s="77"/>
      <c r="I44" s="77"/>
      <c r="J44" s="77"/>
      <c r="K44" s="77"/>
      <c r="L44" s="77"/>
      <c r="M44" s="77"/>
      <c r="N44" s="77"/>
      <c r="O44" s="77"/>
    </row>
    <row r="45" spans="1:15" ht="15.75" customHeight="1" x14ac:dyDescent="0.25">
      <c r="B45" s="104"/>
      <c r="C45" s="104"/>
      <c r="F45" s="104"/>
    </row>
    <row r="46" spans="1:15" ht="15.75" customHeight="1" x14ac:dyDescent="0.25">
      <c r="B46" s="104"/>
      <c r="C46" s="104"/>
      <c r="F46" s="104"/>
    </row>
    <row r="47" spans="1:15" ht="15.75" customHeight="1" x14ac:dyDescent="0.25">
      <c r="B47" s="104"/>
      <c r="C47" s="104"/>
      <c r="F47" s="104"/>
    </row>
    <row r="48" spans="1:15" ht="15.75" customHeight="1" x14ac:dyDescent="0.25">
      <c r="B48" s="104"/>
      <c r="C48" s="104"/>
      <c r="F48" s="104"/>
    </row>
    <row r="49" spans="2:6" ht="15.75" customHeight="1" x14ac:dyDescent="0.25">
      <c r="B49" s="104"/>
      <c r="C49" s="104"/>
      <c r="F49" s="104"/>
    </row>
    <row r="50" spans="2:6" ht="15.75" customHeight="1" x14ac:dyDescent="0.25">
      <c r="B50" s="104"/>
      <c r="C50" s="104"/>
      <c r="F50" s="104"/>
    </row>
    <row r="51" spans="2:6" ht="15.75" customHeight="1" x14ac:dyDescent="0.25">
      <c r="B51" s="104"/>
      <c r="C51" s="104"/>
      <c r="F51" s="104"/>
    </row>
    <row r="52" spans="2:6" ht="15.75" customHeight="1" x14ac:dyDescent="0.25">
      <c r="B52" s="104"/>
      <c r="C52" s="104"/>
      <c r="F52" s="104"/>
    </row>
    <row r="53" spans="2:6" ht="15.75" customHeight="1" x14ac:dyDescent="0.25">
      <c r="B53" s="104"/>
      <c r="C53" s="104"/>
      <c r="F53" s="104"/>
    </row>
    <row r="54" spans="2:6" ht="15.75" customHeight="1" x14ac:dyDescent="0.25">
      <c r="B54" s="104"/>
      <c r="C54" s="104"/>
      <c r="F54" s="104"/>
    </row>
    <row r="55" spans="2:6" ht="15.75" customHeight="1" x14ac:dyDescent="0.25">
      <c r="B55" s="104"/>
      <c r="C55" s="104"/>
      <c r="F55" s="104"/>
    </row>
    <row r="56" spans="2:6" ht="15.75" customHeight="1" x14ac:dyDescent="0.25">
      <c r="B56" s="104"/>
      <c r="C56" s="104"/>
      <c r="F56" s="104"/>
    </row>
    <row r="57" spans="2:6" ht="15.75" customHeight="1" x14ac:dyDescent="0.25">
      <c r="B57" s="104"/>
      <c r="C57" s="104"/>
      <c r="F57" s="104"/>
    </row>
    <row r="58" spans="2:6" ht="15.75" customHeight="1" x14ac:dyDescent="0.25">
      <c r="B58" s="104"/>
      <c r="C58" s="104"/>
      <c r="F58" s="104"/>
    </row>
    <row r="59" spans="2:6" ht="15.75" customHeight="1" x14ac:dyDescent="0.25">
      <c r="B59" s="104"/>
      <c r="C59" s="104"/>
      <c r="F59" s="104"/>
    </row>
    <row r="60" spans="2:6" ht="15.75" customHeight="1" x14ac:dyDescent="0.25">
      <c r="B60" s="104"/>
      <c r="C60" s="104"/>
      <c r="F60" s="104"/>
    </row>
    <row r="61" spans="2:6" ht="15.75" customHeight="1" x14ac:dyDescent="0.25">
      <c r="B61" s="104"/>
      <c r="C61" s="104"/>
      <c r="F61" s="104"/>
    </row>
    <row r="62" spans="2:6" ht="15.75" customHeight="1" x14ac:dyDescent="0.25">
      <c r="B62" s="104"/>
      <c r="C62" s="104"/>
      <c r="F62" s="104"/>
    </row>
    <row r="63" spans="2:6" ht="15.75" customHeight="1" x14ac:dyDescent="0.25">
      <c r="B63" s="104"/>
      <c r="C63" s="104"/>
      <c r="F63" s="104"/>
    </row>
    <row r="64" spans="2:6" ht="15.75" customHeight="1" x14ac:dyDescent="0.25">
      <c r="B64" s="104"/>
      <c r="C64" s="104"/>
      <c r="F64" s="104"/>
    </row>
    <row r="65" spans="2:6" ht="15.75" customHeight="1" x14ac:dyDescent="0.25">
      <c r="B65" s="104"/>
      <c r="C65" s="104"/>
      <c r="F65" s="104"/>
    </row>
    <row r="66" spans="2:6" ht="15.75" customHeight="1" x14ac:dyDescent="0.25">
      <c r="B66" s="104"/>
      <c r="C66" s="104"/>
      <c r="F66" s="104"/>
    </row>
    <row r="67" spans="2:6" ht="15.75" customHeight="1" x14ac:dyDescent="0.25">
      <c r="B67" s="104"/>
      <c r="C67" s="104"/>
      <c r="F67" s="104"/>
    </row>
    <row r="68" spans="2:6" ht="15.75" customHeight="1" x14ac:dyDescent="0.25">
      <c r="B68" s="104"/>
      <c r="C68" s="104"/>
      <c r="F68" s="104"/>
    </row>
    <row r="69" spans="2:6" ht="15.75" customHeight="1" x14ac:dyDescent="0.25">
      <c r="B69" s="104"/>
      <c r="C69" s="104"/>
      <c r="F69" s="104"/>
    </row>
    <row r="70" spans="2:6" ht="15.75" customHeight="1" x14ac:dyDescent="0.25">
      <c r="B70" s="104"/>
      <c r="C70" s="104"/>
      <c r="F70" s="104"/>
    </row>
    <row r="71" spans="2:6" ht="15.75" customHeight="1" x14ac:dyDescent="0.25">
      <c r="B71" s="104"/>
      <c r="C71" s="104"/>
      <c r="F71" s="104"/>
    </row>
    <row r="72" spans="2:6" ht="15.75" customHeight="1" x14ac:dyDescent="0.25">
      <c r="B72" s="104"/>
      <c r="C72" s="104"/>
      <c r="F72" s="104"/>
    </row>
    <row r="73" spans="2:6" ht="15.75" customHeight="1" x14ac:dyDescent="0.25">
      <c r="B73" s="104"/>
      <c r="C73" s="104"/>
      <c r="F73" s="104"/>
    </row>
    <row r="74" spans="2:6" ht="15.75" customHeight="1" x14ac:dyDescent="0.25">
      <c r="B74" s="104"/>
      <c r="C74" s="104"/>
      <c r="F74" s="104"/>
    </row>
    <row r="75" spans="2:6" ht="15.75" customHeight="1" x14ac:dyDescent="0.25">
      <c r="B75" s="104"/>
      <c r="C75" s="104"/>
      <c r="F75" s="104"/>
    </row>
    <row r="76" spans="2:6" ht="15.75" customHeight="1" x14ac:dyDescent="0.25">
      <c r="B76" s="104"/>
      <c r="C76" s="104"/>
      <c r="F76" s="104"/>
    </row>
    <row r="77" spans="2:6" ht="15.75" customHeight="1" x14ac:dyDescent="0.25">
      <c r="B77" s="104"/>
      <c r="C77" s="104"/>
      <c r="F77" s="104"/>
    </row>
    <row r="78" spans="2:6" ht="15.75" customHeight="1" x14ac:dyDescent="0.25">
      <c r="B78" s="104"/>
      <c r="C78" s="104"/>
      <c r="F78" s="104"/>
    </row>
    <row r="79" spans="2:6" ht="15.75" customHeight="1" x14ac:dyDescent="0.25">
      <c r="B79" s="104"/>
      <c r="C79" s="104"/>
      <c r="F79" s="104"/>
    </row>
    <row r="80" spans="2:6" ht="15.75" customHeight="1" x14ac:dyDescent="0.25">
      <c r="B80" s="104"/>
      <c r="C80" s="104"/>
      <c r="F80" s="104"/>
    </row>
    <row r="81" spans="2:6" ht="15.75" customHeight="1" x14ac:dyDescent="0.25">
      <c r="B81" s="104"/>
      <c r="C81" s="104"/>
      <c r="F81" s="104"/>
    </row>
    <row r="82" spans="2:6" ht="15.75" customHeight="1" x14ac:dyDescent="0.25">
      <c r="B82" s="104"/>
      <c r="C82" s="104"/>
      <c r="F82" s="104"/>
    </row>
    <row r="83" spans="2:6" ht="15.75" customHeight="1" x14ac:dyDescent="0.25">
      <c r="B83" s="104"/>
      <c r="C83" s="104"/>
      <c r="F83" s="104"/>
    </row>
    <row r="84" spans="2:6" ht="15.75" customHeight="1" x14ac:dyDescent="0.25">
      <c r="B84" s="104"/>
      <c r="C84" s="104"/>
      <c r="F84" s="104"/>
    </row>
    <row r="85" spans="2:6" ht="15.75" customHeight="1" x14ac:dyDescent="0.25">
      <c r="B85" s="104"/>
      <c r="C85" s="104"/>
      <c r="F85" s="104"/>
    </row>
    <row r="86" spans="2:6" ht="15.75" customHeight="1" x14ac:dyDescent="0.25">
      <c r="B86" s="104"/>
      <c r="C86" s="104"/>
      <c r="F86" s="104"/>
    </row>
    <row r="87" spans="2:6" ht="15.75" customHeight="1" x14ac:dyDescent="0.25">
      <c r="B87" s="104"/>
      <c r="C87" s="104"/>
      <c r="F87" s="104"/>
    </row>
    <row r="88" spans="2:6" ht="15.75" customHeight="1" x14ac:dyDescent="0.25">
      <c r="B88" s="104"/>
      <c r="C88" s="104"/>
      <c r="F88" s="104"/>
    </row>
    <row r="89" spans="2:6" ht="15.75" customHeight="1" x14ac:dyDescent="0.25">
      <c r="B89" s="104"/>
      <c r="C89" s="104"/>
      <c r="F89" s="104"/>
    </row>
    <row r="90" spans="2:6" ht="15.75" customHeight="1" x14ac:dyDescent="0.25">
      <c r="B90" s="104"/>
      <c r="C90" s="104"/>
      <c r="F90" s="104"/>
    </row>
    <row r="91" spans="2:6" ht="15.75" customHeight="1" x14ac:dyDescent="0.25">
      <c r="B91" s="104"/>
      <c r="C91" s="104"/>
      <c r="F91" s="104"/>
    </row>
    <row r="92" spans="2:6" ht="15.75" customHeight="1" x14ac:dyDescent="0.25">
      <c r="B92" s="104"/>
      <c r="C92" s="104"/>
      <c r="F92" s="104"/>
    </row>
    <row r="93" spans="2:6" ht="15.75" customHeight="1" x14ac:dyDescent="0.25">
      <c r="B93" s="104"/>
      <c r="C93" s="104"/>
      <c r="F93" s="104"/>
    </row>
    <row r="94" spans="2:6" ht="15.75" customHeight="1" x14ac:dyDescent="0.25">
      <c r="B94" s="104"/>
      <c r="C94" s="104"/>
      <c r="F94" s="104"/>
    </row>
    <row r="95" spans="2:6" ht="15.75" customHeight="1" x14ac:dyDescent="0.25">
      <c r="B95" s="104"/>
      <c r="C95" s="104"/>
      <c r="F95" s="104"/>
    </row>
    <row r="96" spans="2:6" ht="15.75" customHeight="1" x14ac:dyDescent="0.25">
      <c r="B96" s="104"/>
      <c r="C96" s="104"/>
      <c r="F96" s="104"/>
    </row>
    <row r="97" spans="2:6" ht="15.75" customHeight="1" x14ac:dyDescent="0.25">
      <c r="B97" s="104"/>
      <c r="C97" s="104"/>
      <c r="F97" s="104"/>
    </row>
    <row r="98" spans="2:6" ht="15.75" customHeight="1" x14ac:dyDescent="0.25">
      <c r="B98" s="104"/>
      <c r="C98" s="104"/>
      <c r="F98" s="104"/>
    </row>
    <row r="99" spans="2:6" ht="15.75" customHeight="1" x14ac:dyDescent="0.25">
      <c r="B99" s="104"/>
      <c r="C99" s="104"/>
      <c r="F99" s="104"/>
    </row>
    <row r="100" spans="2:6" ht="15.75" customHeight="1" x14ac:dyDescent="0.25">
      <c r="B100" s="104"/>
      <c r="C100" s="104"/>
      <c r="F100" s="104"/>
    </row>
    <row r="101" spans="2:6" ht="15.75" customHeight="1" x14ac:dyDescent="0.25">
      <c r="B101" s="104"/>
      <c r="C101" s="104"/>
      <c r="F101" s="104"/>
    </row>
    <row r="102" spans="2:6" ht="15.75" customHeight="1" x14ac:dyDescent="0.25">
      <c r="B102" s="104"/>
      <c r="C102" s="104"/>
      <c r="F102" s="104"/>
    </row>
    <row r="103" spans="2:6" ht="15.75" customHeight="1" x14ac:dyDescent="0.25">
      <c r="B103" s="104"/>
      <c r="C103" s="104"/>
      <c r="F103" s="104"/>
    </row>
    <row r="104" spans="2:6" ht="15.75" customHeight="1" x14ac:dyDescent="0.25">
      <c r="B104" s="104"/>
      <c r="C104" s="104"/>
      <c r="F104" s="104"/>
    </row>
    <row r="105" spans="2:6" ht="15.75" customHeight="1" x14ac:dyDescent="0.25">
      <c r="B105" s="104"/>
      <c r="C105" s="104"/>
      <c r="F105" s="104"/>
    </row>
    <row r="106" spans="2:6" ht="15.75" customHeight="1" x14ac:dyDescent="0.25">
      <c r="B106" s="104"/>
      <c r="C106" s="104"/>
      <c r="F106" s="104"/>
    </row>
    <row r="107" spans="2:6" ht="15.75" customHeight="1" x14ac:dyDescent="0.25">
      <c r="B107" s="104"/>
      <c r="C107" s="104"/>
      <c r="F107" s="104"/>
    </row>
    <row r="108" spans="2:6" ht="15.75" customHeight="1" x14ac:dyDescent="0.25">
      <c r="B108" s="104"/>
      <c r="C108" s="104"/>
      <c r="F108" s="104"/>
    </row>
    <row r="109" spans="2:6" ht="15.75" customHeight="1" x14ac:dyDescent="0.25">
      <c r="B109" s="104"/>
      <c r="C109" s="104"/>
      <c r="F109" s="104"/>
    </row>
    <row r="110" spans="2:6" ht="15.75" customHeight="1" x14ac:dyDescent="0.25">
      <c r="B110" s="104"/>
      <c r="C110" s="104"/>
      <c r="F110" s="104"/>
    </row>
    <row r="111" spans="2:6" ht="15.75" customHeight="1" x14ac:dyDescent="0.25">
      <c r="B111" s="104"/>
      <c r="C111" s="104"/>
      <c r="F111" s="104"/>
    </row>
    <row r="112" spans="2:6" ht="15.75" customHeight="1" x14ac:dyDescent="0.25">
      <c r="B112" s="104"/>
      <c r="C112" s="104"/>
      <c r="F112" s="104"/>
    </row>
    <row r="113" spans="2:6" ht="15.75" customHeight="1" x14ac:dyDescent="0.25">
      <c r="B113" s="104"/>
      <c r="C113" s="104"/>
      <c r="F113" s="104"/>
    </row>
    <row r="114" spans="2:6" ht="15.75" customHeight="1" x14ac:dyDescent="0.25">
      <c r="B114" s="104"/>
      <c r="C114" s="104"/>
      <c r="F114" s="104"/>
    </row>
    <row r="115" spans="2:6" ht="15.75" customHeight="1" x14ac:dyDescent="0.25">
      <c r="B115" s="104"/>
      <c r="C115" s="104"/>
      <c r="F115" s="104"/>
    </row>
    <row r="116" spans="2:6" ht="15.75" customHeight="1" x14ac:dyDescent="0.25">
      <c r="B116" s="104"/>
      <c r="C116" s="104"/>
      <c r="F116" s="104"/>
    </row>
    <row r="117" spans="2:6" ht="15.75" customHeight="1" x14ac:dyDescent="0.25">
      <c r="B117" s="104"/>
      <c r="C117" s="104"/>
      <c r="F117" s="104"/>
    </row>
    <row r="118" spans="2:6" ht="15.75" customHeight="1" x14ac:dyDescent="0.25">
      <c r="B118" s="104"/>
      <c r="C118" s="104"/>
      <c r="F118" s="104"/>
    </row>
    <row r="119" spans="2:6" ht="15.75" customHeight="1" x14ac:dyDescent="0.25">
      <c r="B119" s="104"/>
      <c r="C119" s="104"/>
      <c r="F119" s="104"/>
    </row>
    <row r="120" spans="2:6" ht="15.75" customHeight="1" x14ac:dyDescent="0.25">
      <c r="B120" s="104"/>
      <c r="C120" s="104"/>
      <c r="F120" s="104"/>
    </row>
    <row r="121" spans="2:6" ht="15.75" customHeight="1" x14ac:dyDescent="0.25">
      <c r="B121" s="104"/>
      <c r="C121" s="104"/>
      <c r="F121" s="104"/>
    </row>
    <row r="122" spans="2:6" ht="15.75" customHeight="1" x14ac:dyDescent="0.25">
      <c r="B122" s="104"/>
      <c r="C122" s="104"/>
      <c r="F122" s="104"/>
    </row>
    <row r="123" spans="2:6" ht="15.75" customHeight="1" x14ac:dyDescent="0.25">
      <c r="B123" s="104"/>
      <c r="C123" s="104"/>
      <c r="F123" s="104"/>
    </row>
    <row r="124" spans="2:6" ht="15.75" customHeight="1" x14ac:dyDescent="0.25">
      <c r="B124" s="104"/>
      <c r="C124" s="104"/>
      <c r="F124" s="104"/>
    </row>
    <row r="125" spans="2:6" ht="15.75" customHeight="1" x14ac:dyDescent="0.25">
      <c r="B125" s="104"/>
      <c r="C125" s="104"/>
      <c r="F125" s="104"/>
    </row>
    <row r="126" spans="2:6" ht="15.75" customHeight="1" x14ac:dyDescent="0.25">
      <c r="B126" s="104"/>
      <c r="C126" s="104"/>
      <c r="F126" s="104"/>
    </row>
    <row r="127" spans="2:6" ht="15.75" customHeight="1" x14ac:dyDescent="0.25">
      <c r="B127" s="104"/>
      <c r="C127" s="104"/>
      <c r="F127" s="104"/>
    </row>
    <row r="128" spans="2:6" ht="15.75" customHeight="1" x14ac:dyDescent="0.25">
      <c r="B128" s="104"/>
      <c r="C128" s="104"/>
      <c r="F128" s="104"/>
    </row>
    <row r="129" spans="2:6" ht="15.75" customHeight="1" x14ac:dyDescent="0.25">
      <c r="B129" s="104"/>
      <c r="C129" s="104"/>
      <c r="F129" s="104"/>
    </row>
    <row r="130" spans="2:6" ht="15.75" customHeight="1" x14ac:dyDescent="0.25">
      <c r="B130" s="104"/>
      <c r="C130" s="104"/>
      <c r="F130" s="104"/>
    </row>
    <row r="131" spans="2:6" ht="15.75" customHeight="1" x14ac:dyDescent="0.25">
      <c r="B131" s="104"/>
      <c r="C131" s="104"/>
      <c r="F131" s="104"/>
    </row>
    <row r="132" spans="2:6" ht="15.75" customHeight="1" x14ac:dyDescent="0.25">
      <c r="B132" s="104"/>
      <c r="C132" s="104"/>
      <c r="F132" s="104"/>
    </row>
    <row r="133" spans="2:6" ht="15.75" customHeight="1" x14ac:dyDescent="0.25">
      <c r="B133" s="104"/>
      <c r="C133" s="104"/>
      <c r="F133" s="104"/>
    </row>
    <row r="134" spans="2:6" ht="15.75" customHeight="1" x14ac:dyDescent="0.25">
      <c r="B134" s="104"/>
      <c r="C134" s="104"/>
      <c r="F134" s="104"/>
    </row>
    <row r="135" spans="2:6" ht="15.75" customHeight="1" x14ac:dyDescent="0.25">
      <c r="B135" s="104"/>
      <c r="C135" s="104"/>
      <c r="F135" s="104"/>
    </row>
    <row r="136" spans="2:6" ht="15.75" customHeight="1" x14ac:dyDescent="0.25">
      <c r="B136" s="104"/>
      <c r="C136" s="104"/>
      <c r="F136" s="104"/>
    </row>
    <row r="137" spans="2:6" ht="15.75" customHeight="1" x14ac:dyDescent="0.25">
      <c r="B137" s="104"/>
      <c r="C137" s="104"/>
      <c r="F137" s="104"/>
    </row>
    <row r="138" spans="2:6" ht="15.75" customHeight="1" x14ac:dyDescent="0.25">
      <c r="B138" s="104"/>
      <c r="C138" s="104"/>
      <c r="F138" s="104"/>
    </row>
    <row r="139" spans="2:6" ht="15.75" customHeight="1" x14ac:dyDescent="0.25">
      <c r="B139" s="104"/>
      <c r="C139" s="104"/>
      <c r="F139" s="104"/>
    </row>
    <row r="140" spans="2:6" ht="15.75" customHeight="1" x14ac:dyDescent="0.25">
      <c r="B140" s="104"/>
      <c r="C140" s="104"/>
      <c r="F140" s="104"/>
    </row>
    <row r="141" spans="2:6" ht="15.75" customHeight="1" x14ac:dyDescent="0.25">
      <c r="B141" s="104"/>
      <c r="C141" s="104"/>
      <c r="F141" s="104"/>
    </row>
    <row r="142" spans="2:6" ht="15.75" customHeight="1" x14ac:dyDescent="0.25">
      <c r="B142" s="104"/>
      <c r="C142" s="104"/>
      <c r="F142" s="104"/>
    </row>
    <row r="143" spans="2:6" ht="15.75" customHeight="1" x14ac:dyDescent="0.25">
      <c r="B143" s="104"/>
      <c r="C143" s="104"/>
      <c r="F143" s="104"/>
    </row>
    <row r="144" spans="2:6" ht="15.75" customHeight="1" x14ac:dyDescent="0.25">
      <c r="B144" s="104"/>
      <c r="C144" s="104"/>
      <c r="F144" s="104"/>
    </row>
    <row r="145" spans="2:6" ht="15.75" customHeight="1" x14ac:dyDescent="0.25">
      <c r="B145" s="104"/>
      <c r="C145" s="104"/>
      <c r="F145" s="104"/>
    </row>
    <row r="146" spans="2:6" ht="15.75" customHeight="1" x14ac:dyDescent="0.25">
      <c r="B146" s="104"/>
      <c r="C146" s="104"/>
      <c r="F146" s="104"/>
    </row>
    <row r="147" spans="2:6" ht="15.75" customHeight="1" x14ac:dyDescent="0.25">
      <c r="B147" s="104"/>
      <c r="C147" s="104"/>
      <c r="F147" s="104"/>
    </row>
    <row r="148" spans="2:6" ht="15.75" customHeight="1" x14ac:dyDescent="0.25">
      <c r="B148" s="104"/>
      <c r="C148" s="104"/>
      <c r="F148" s="104"/>
    </row>
    <row r="149" spans="2:6" ht="15.75" customHeight="1" x14ac:dyDescent="0.25">
      <c r="B149" s="104"/>
      <c r="C149" s="104"/>
      <c r="F149" s="104"/>
    </row>
    <row r="150" spans="2:6" ht="15.75" customHeight="1" x14ac:dyDescent="0.25">
      <c r="B150" s="104"/>
      <c r="C150" s="104"/>
      <c r="F150" s="104"/>
    </row>
    <row r="151" spans="2:6" ht="15.75" customHeight="1" x14ac:dyDescent="0.25">
      <c r="B151" s="104"/>
      <c r="C151" s="104"/>
      <c r="F151" s="104"/>
    </row>
    <row r="152" spans="2:6" ht="15.75" customHeight="1" x14ac:dyDescent="0.25">
      <c r="B152" s="104"/>
      <c r="C152" s="104"/>
      <c r="F152" s="104"/>
    </row>
    <row r="153" spans="2:6" ht="15.75" customHeight="1" x14ac:dyDescent="0.25">
      <c r="B153" s="104"/>
      <c r="C153" s="104"/>
      <c r="F153" s="104"/>
    </row>
    <row r="154" spans="2:6" ht="15.75" customHeight="1" x14ac:dyDescent="0.25">
      <c r="B154" s="104"/>
      <c r="C154" s="104"/>
      <c r="F154" s="104"/>
    </row>
    <row r="155" spans="2:6" ht="15.75" customHeight="1" x14ac:dyDescent="0.25">
      <c r="B155" s="104"/>
      <c r="C155" s="104"/>
      <c r="F155" s="104"/>
    </row>
    <row r="156" spans="2:6" ht="15.75" customHeight="1" x14ac:dyDescent="0.25">
      <c r="B156" s="104"/>
      <c r="C156" s="104"/>
      <c r="F156" s="104"/>
    </row>
    <row r="157" spans="2:6" ht="15.75" customHeight="1" x14ac:dyDescent="0.25">
      <c r="B157" s="104"/>
      <c r="C157" s="104"/>
      <c r="F157" s="104"/>
    </row>
    <row r="158" spans="2:6" ht="15.75" customHeight="1" x14ac:dyDescent="0.25">
      <c r="B158" s="104"/>
      <c r="C158" s="104"/>
      <c r="F158" s="104"/>
    </row>
    <row r="159" spans="2:6" ht="15.75" customHeight="1" x14ac:dyDescent="0.25">
      <c r="B159" s="104"/>
      <c r="C159" s="104"/>
      <c r="F159" s="104"/>
    </row>
    <row r="160" spans="2:6" ht="15.75" customHeight="1" x14ac:dyDescent="0.25">
      <c r="B160" s="104"/>
      <c r="C160" s="104"/>
      <c r="F160" s="104"/>
    </row>
    <row r="161" spans="2:6" ht="15.75" customHeight="1" x14ac:dyDescent="0.25">
      <c r="B161" s="104"/>
      <c r="C161" s="104"/>
      <c r="F161" s="104"/>
    </row>
    <row r="162" spans="2:6" ht="15.75" customHeight="1" x14ac:dyDescent="0.25">
      <c r="B162" s="104"/>
      <c r="C162" s="104"/>
      <c r="F162" s="104"/>
    </row>
    <row r="163" spans="2:6" ht="15.75" customHeight="1" x14ac:dyDescent="0.25">
      <c r="B163" s="104"/>
      <c r="C163" s="104"/>
      <c r="F163" s="104"/>
    </row>
    <row r="164" spans="2:6" ht="15.75" customHeight="1" x14ac:dyDescent="0.25">
      <c r="B164" s="104"/>
      <c r="C164" s="104"/>
      <c r="F164" s="104"/>
    </row>
    <row r="165" spans="2:6" ht="15.75" customHeight="1" x14ac:dyDescent="0.25">
      <c r="B165" s="104"/>
      <c r="C165" s="104"/>
      <c r="F165" s="104"/>
    </row>
    <row r="166" spans="2:6" ht="15.75" customHeight="1" x14ac:dyDescent="0.25">
      <c r="B166" s="104"/>
      <c r="C166" s="104"/>
      <c r="F166" s="104"/>
    </row>
    <row r="167" spans="2:6" ht="15.75" customHeight="1" x14ac:dyDescent="0.25">
      <c r="B167" s="104"/>
      <c r="C167" s="104"/>
      <c r="F167" s="104"/>
    </row>
    <row r="168" spans="2:6" ht="15.75" customHeight="1" x14ac:dyDescent="0.25">
      <c r="B168" s="104"/>
      <c r="C168" s="104"/>
      <c r="F168" s="104"/>
    </row>
    <row r="169" spans="2:6" ht="15.75" customHeight="1" x14ac:dyDescent="0.25">
      <c r="B169" s="104"/>
      <c r="C169" s="104"/>
      <c r="F169" s="104"/>
    </row>
    <row r="170" spans="2:6" ht="15.75" customHeight="1" x14ac:dyDescent="0.25">
      <c r="B170" s="104"/>
      <c r="C170" s="104"/>
      <c r="F170" s="104"/>
    </row>
    <row r="171" spans="2:6" ht="15.75" customHeight="1" x14ac:dyDescent="0.25">
      <c r="B171" s="104"/>
      <c r="C171" s="104"/>
      <c r="F171" s="104"/>
    </row>
    <row r="172" spans="2:6" ht="15.75" customHeight="1" x14ac:dyDescent="0.25">
      <c r="B172" s="104"/>
      <c r="C172" s="104"/>
      <c r="F172" s="104"/>
    </row>
    <row r="173" spans="2:6" ht="15.75" customHeight="1" x14ac:dyDescent="0.25">
      <c r="B173" s="104"/>
      <c r="C173" s="104"/>
      <c r="F173" s="104"/>
    </row>
    <row r="174" spans="2:6" ht="15.75" customHeight="1" x14ac:dyDescent="0.25">
      <c r="B174" s="104"/>
      <c r="C174" s="104"/>
      <c r="F174" s="104"/>
    </row>
    <row r="175" spans="2:6" ht="15.75" customHeight="1" x14ac:dyDescent="0.25">
      <c r="B175" s="104"/>
      <c r="C175" s="104"/>
      <c r="F175" s="104"/>
    </row>
    <row r="176" spans="2:6" ht="15.75" customHeight="1" x14ac:dyDescent="0.25">
      <c r="B176" s="104"/>
      <c r="C176" s="104"/>
      <c r="F176" s="104"/>
    </row>
    <row r="177" spans="2:6" ht="15.75" customHeight="1" x14ac:dyDescent="0.25">
      <c r="B177" s="104"/>
      <c r="C177" s="104"/>
      <c r="F177" s="104"/>
    </row>
    <row r="178" spans="2:6" ht="15.75" customHeight="1" x14ac:dyDescent="0.25">
      <c r="B178" s="104"/>
      <c r="C178" s="104"/>
      <c r="F178" s="104"/>
    </row>
    <row r="179" spans="2:6" ht="15.75" customHeight="1" x14ac:dyDescent="0.25">
      <c r="B179" s="104"/>
      <c r="C179" s="104"/>
      <c r="F179" s="104"/>
    </row>
    <row r="180" spans="2:6" ht="15.75" customHeight="1" x14ac:dyDescent="0.25">
      <c r="B180" s="104"/>
      <c r="C180" s="104"/>
      <c r="F180" s="104"/>
    </row>
    <row r="181" spans="2:6" ht="15.75" customHeight="1" x14ac:dyDescent="0.25">
      <c r="B181" s="104"/>
      <c r="C181" s="104"/>
      <c r="F181" s="104"/>
    </row>
    <row r="182" spans="2:6" ht="15.75" customHeight="1" x14ac:dyDescent="0.25">
      <c r="B182" s="104"/>
      <c r="C182" s="104"/>
      <c r="F182" s="104"/>
    </row>
    <row r="183" spans="2:6" ht="15.75" customHeight="1" x14ac:dyDescent="0.25">
      <c r="B183" s="104"/>
      <c r="C183" s="104"/>
      <c r="F183" s="104"/>
    </row>
    <row r="184" spans="2:6" ht="15.75" customHeight="1" x14ac:dyDescent="0.25">
      <c r="B184" s="104"/>
      <c r="C184" s="104"/>
      <c r="F184" s="104"/>
    </row>
    <row r="185" spans="2:6" ht="15.75" customHeight="1" x14ac:dyDescent="0.25">
      <c r="B185" s="104"/>
      <c r="C185" s="104"/>
      <c r="F185" s="104"/>
    </row>
    <row r="186" spans="2:6" ht="15.75" customHeight="1" x14ac:dyDescent="0.25">
      <c r="B186" s="104"/>
      <c r="C186" s="104"/>
      <c r="F186" s="104"/>
    </row>
    <row r="187" spans="2:6" ht="15.75" customHeight="1" x14ac:dyDescent="0.25">
      <c r="B187" s="104"/>
      <c r="C187" s="104"/>
      <c r="F187" s="104"/>
    </row>
    <row r="188" spans="2:6" ht="15.75" customHeight="1" x14ac:dyDescent="0.25">
      <c r="B188" s="104"/>
      <c r="C188" s="104"/>
      <c r="F188" s="104"/>
    </row>
    <row r="189" spans="2:6" ht="15.75" customHeight="1" x14ac:dyDescent="0.25">
      <c r="B189" s="104"/>
      <c r="C189" s="104"/>
      <c r="F189" s="104"/>
    </row>
    <row r="190" spans="2:6" ht="15.75" customHeight="1" x14ac:dyDescent="0.25">
      <c r="B190" s="104"/>
      <c r="C190" s="104"/>
      <c r="F190" s="104"/>
    </row>
    <row r="191" spans="2:6" ht="15.75" customHeight="1" x14ac:dyDescent="0.25">
      <c r="B191" s="104"/>
      <c r="C191" s="104"/>
      <c r="F191" s="104"/>
    </row>
    <row r="192" spans="2:6" ht="15.75" customHeight="1" x14ac:dyDescent="0.25">
      <c r="B192" s="104"/>
      <c r="C192" s="104"/>
      <c r="F192" s="104"/>
    </row>
    <row r="193" spans="2:6" ht="15.75" customHeight="1" x14ac:dyDescent="0.25">
      <c r="B193" s="104"/>
      <c r="C193" s="104"/>
      <c r="F193" s="104"/>
    </row>
    <row r="194" spans="2:6" ht="15.75" customHeight="1" x14ac:dyDescent="0.25">
      <c r="B194" s="104"/>
      <c r="C194" s="104"/>
      <c r="F194" s="104"/>
    </row>
    <row r="195" spans="2:6" ht="15.75" customHeight="1" x14ac:dyDescent="0.25">
      <c r="B195" s="104"/>
      <c r="C195" s="104"/>
      <c r="F195" s="104"/>
    </row>
    <row r="196" spans="2:6" ht="15.75" customHeight="1" x14ac:dyDescent="0.25">
      <c r="B196" s="104"/>
      <c r="C196" s="104"/>
      <c r="F196" s="104"/>
    </row>
    <row r="197" spans="2:6" ht="15.75" customHeight="1" x14ac:dyDescent="0.25">
      <c r="B197" s="104"/>
      <c r="C197" s="104"/>
      <c r="F197" s="104"/>
    </row>
    <row r="198" spans="2:6" ht="15.75" customHeight="1" x14ac:dyDescent="0.25">
      <c r="B198" s="104"/>
      <c r="C198" s="104"/>
      <c r="F198" s="104"/>
    </row>
    <row r="199" spans="2:6" ht="15.75" customHeight="1" x14ac:dyDescent="0.25">
      <c r="B199" s="104"/>
      <c r="C199" s="104"/>
      <c r="F199" s="104"/>
    </row>
    <row r="200" spans="2:6" ht="15.75" customHeight="1" x14ac:dyDescent="0.25">
      <c r="B200" s="104"/>
      <c r="C200" s="104"/>
      <c r="F200" s="104"/>
    </row>
    <row r="201" spans="2:6" ht="15.75" customHeight="1" x14ac:dyDescent="0.25">
      <c r="B201" s="104"/>
      <c r="C201" s="104"/>
      <c r="F201" s="104"/>
    </row>
    <row r="202" spans="2:6" ht="15.75" customHeight="1" x14ac:dyDescent="0.25">
      <c r="B202" s="104"/>
      <c r="C202" s="104"/>
      <c r="F202" s="104"/>
    </row>
    <row r="203" spans="2:6" ht="15.75" customHeight="1" x14ac:dyDescent="0.25">
      <c r="B203" s="104"/>
      <c r="C203" s="104"/>
      <c r="F203" s="104"/>
    </row>
    <row r="204" spans="2:6" ht="15.75" customHeight="1" x14ac:dyDescent="0.25">
      <c r="B204" s="104"/>
      <c r="C204" s="104"/>
      <c r="F204" s="104"/>
    </row>
    <row r="205" spans="2:6" ht="15.75" customHeight="1" x14ac:dyDescent="0.25">
      <c r="B205" s="104"/>
      <c r="C205" s="104"/>
      <c r="F205" s="104"/>
    </row>
    <row r="206" spans="2:6" ht="15.75" customHeight="1" x14ac:dyDescent="0.25">
      <c r="B206" s="104"/>
      <c r="C206" s="104"/>
      <c r="F206" s="104"/>
    </row>
    <row r="207" spans="2:6" ht="15.75" customHeight="1" x14ac:dyDescent="0.25">
      <c r="B207" s="104"/>
      <c r="C207" s="104"/>
      <c r="F207" s="104"/>
    </row>
    <row r="208" spans="2:6" ht="15.75" customHeight="1" x14ac:dyDescent="0.25">
      <c r="B208" s="104"/>
      <c r="C208" s="104"/>
      <c r="F208" s="104"/>
    </row>
    <row r="209" spans="2:6" ht="15.75" customHeight="1" x14ac:dyDescent="0.25">
      <c r="B209" s="104"/>
      <c r="C209" s="104"/>
      <c r="F209" s="104"/>
    </row>
    <row r="210" spans="2:6" ht="15.75" customHeight="1" x14ac:dyDescent="0.25">
      <c r="B210" s="104"/>
      <c r="C210" s="104"/>
      <c r="F210" s="104"/>
    </row>
    <row r="211" spans="2:6" ht="15.75" customHeight="1" x14ac:dyDescent="0.25">
      <c r="B211" s="104"/>
      <c r="C211" s="104"/>
      <c r="F211" s="104"/>
    </row>
    <row r="212" spans="2:6" ht="15.75" customHeight="1" x14ac:dyDescent="0.25">
      <c r="B212" s="104"/>
      <c r="C212" s="104"/>
      <c r="F212" s="104"/>
    </row>
    <row r="213" spans="2:6" ht="15.75" customHeight="1" x14ac:dyDescent="0.25">
      <c r="B213" s="104"/>
      <c r="C213" s="104"/>
      <c r="F213" s="104"/>
    </row>
    <row r="214" spans="2:6" ht="15.75" customHeight="1" x14ac:dyDescent="0.25">
      <c r="B214" s="104"/>
      <c r="C214" s="104"/>
      <c r="F214" s="104"/>
    </row>
    <row r="215" spans="2:6" ht="15.75" customHeight="1" x14ac:dyDescent="0.25">
      <c r="B215" s="104"/>
      <c r="C215" s="104"/>
      <c r="F215" s="104"/>
    </row>
    <row r="216" spans="2:6" ht="15.75" customHeight="1" x14ac:dyDescent="0.25">
      <c r="B216" s="104"/>
      <c r="C216" s="104"/>
      <c r="F216" s="104"/>
    </row>
    <row r="217" spans="2:6" ht="15.75" customHeight="1" x14ac:dyDescent="0.25">
      <c r="B217" s="104"/>
      <c r="C217" s="104"/>
      <c r="F217" s="104"/>
    </row>
    <row r="218" spans="2:6" ht="15.75" customHeight="1" x14ac:dyDescent="0.25">
      <c r="B218" s="104"/>
      <c r="C218" s="104"/>
      <c r="F218" s="104"/>
    </row>
    <row r="219" spans="2:6" ht="15.75" customHeight="1" x14ac:dyDescent="0.25">
      <c r="B219" s="104"/>
      <c r="C219" s="104"/>
      <c r="F219" s="104"/>
    </row>
    <row r="220" spans="2:6" ht="15.75" customHeight="1" x14ac:dyDescent="0.25">
      <c r="B220" s="104"/>
      <c r="C220" s="104"/>
      <c r="F220" s="104"/>
    </row>
    <row r="221" spans="2:6" ht="15.75" customHeight="1" x14ac:dyDescent="0.25">
      <c r="B221" s="104"/>
      <c r="C221" s="104"/>
      <c r="F221" s="104"/>
    </row>
    <row r="222" spans="2:6" ht="15.75" customHeight="1" x14ac:dyDescent="0.25">
      <c r="B222" s="104"/>
      <c r="C222" s="104"/>
      <c r="F222" s="104"/>
    </row>
    <row r="223" spans="2:6" ht="15.75" customHeight="1" x14ac:dyDescent="0.25">
      <c r="B223" s="104"/>
      <c r="C223" s="104"/>
      <c r="F223" s="104"/>
    </row>
    <row r="224" spans="2:6" ht="15.75" customHeight="1" x14ac:dyDescent="0.25">
      <c r="B224" s="104"/>
      <c r="C224" s="104"/>
      <c r="F224" s="104"/>
    </row>
    <row r="225" spans="2:6" ht="15.75" customHeight="1" x14ac:dyDescent="0.25">
      <c r="B225" s="104"/>
      <c r="C225" s="104"/>
      <c r="F225" s="104"/>
    </row>
    <row r="226" spans="2:6" ht="15.75" customHeight="1" x14ac:dyDescent="0.25">
      <c r="B226" s="104"/>
      <c r="C226" s="104"/>
      <c r="F226" s="104"/>
    </row>
    <row r="227" spans="2:6" ht="15.75" customHeight="1" x14ac:dyDescent="0.25">
      <c r="B227" s="104"/>
      <c r="C227" s="104"/>
      <c r="F227" s="104"/>
    </row>
    <row r="228" spans="2:6" ht="15.75" customHeight="1" x14ac:dyDescent="0.25">
      <c r="B228" s="104"/>
      <c r="C228" s="104"/>
      <c r="F228" s="104"/>
    </row>
    <row r="229" spans="2:6" ht="15.75" customHeight="1" x14ac:dyDescent="0.25">
      <c r="B229" s="104"/>
      <c r="C229" s="104"/>
      <c r="F229" s="104"/>
    </row>
    <row r="230" spans="2:6" ht="15.75" customHeight="1" x14ac:dyDescent="0.25">
      <c r="B230" s="104"/>
      <c r="C230" s="104"/>
      <c r="F230" s="104"/>
    </row>
    <row r="231" spans="2:6" ht="15.75" customHeight="1" x14ac:dyDescent="0.25">
      <c r="B231" s="104"/>
      <c r="C231" s="104"/>
      <c r="F231" s="104"/>
    </row>
    <row r="232" spans="2:6" ht="15.75" customHeight="1" x14ac:dyDescent="0.25">
      <c r="B232" s="104"/>
      <c r="C232" s="104"/>
      <c r="F232" s="104"/>
    </row>
    <row r="233" spans="2:6" ht="15.75" customHeight="1" x14ac:dyDescent="0.25">
      <c r="B233" s="104"/>
      <c r="C233" s="104"/>
      <c r="F233" s="104"/>
    </row>
    <row r="234" spans="2:6" ht="15.75" customHeight="1" x14ac:dyDescent="0.25">
      <c r="B234" s="104"/>
      <c r="C234" s="104"/>
      <c r="F234" s="104"/>
    </row>
    <row r="235" spans="2:6" ht="15.75" customHeight="1" x14ac:dyDescent="0.25">
      <c r="B235" s="104"/>
      <c r="C235" s="104"/>
      <c r="F235" s="104"/>
    </row>
    <row r="236" spans="2:6" ht="15.75" customHeight="1" x14ac:dyDescent="0.25">
      <c r="B236" s="104"/>
      <c r="C236" s="104"/>
      <c r="F236" s="104"/>
    </row>
    <row r="237" spans="2:6" ht="15.75" customHeight="1" x14ac:dyDescent="0.25">
      <c r="B237" s="104"/>
      <c r="C237" s="104"/>
      <c r="F237" s="104"/>
    </row>
    <row r="238" spans="2:6" ht="15.75" customHeight="1" x14ac:dyDescent="0.25">
      <c r="B238" s="104"/>
      <c r="C238" s="104"/>
      <c r="F238" s="104"/>
    </row>
    <row r="239" spans="2:6" ht="15.75" customHeight="1" x14ac:dyDescent="0.25">
      <c r="B239" s="104"/>
      <c r="C239" s="104"/>
      <c r="F239" s="104"/>
    </row>
    <row r="240" spans="2:6" ht="15.75" customHeight="1" x14ac:dyDescent="0.25">
      <c r="B240" s="104"/>
      <c r="C240" s="104"/>
      <c r="F240" s="104"/>
    </row>
    <row r="241" spans="2:6" ht="15.75" customHeight="1" x14ac:dyDescent="0.25">
      <c r="B241" s="104"/>
      <c r="C241" s="104"/>
      <c r="F241" s="104"/>
    </row>
    <row r="242" spans="2:6" ht="15.75" customHeight="1" x14ac:dyDescent="0.25">
      <c r="B242" s="104"/>
      <c r="C242" s="104"/>
      <c r="F242" s="104"/>
    </row>
    <row r="243" spans="2:6" ht="15.75" customHeight="1" x14ac:dyDescent="0.25">
      <c r="B243" s="104"/>
      <c r="C243" s="104"/>
      <c r="F243" s="104"/>
    </row>
    <row r="244" spans="2:6" ht="15.75" customHeight="1" x14ac:dyDescent="0.25">
      <c r="B244" s="104"/>
      <c r="C244" s="104"/>
      <c r="F244" s="104"/>
    </row>
    <row r="245" spans="2:6" ht="15.75" customHeight="1" x14ac:dyDescent="0.25">
      <c r="B245" s="104"/>
      <c r="C245" s="104"/>
      <c r="F245" s="104"/>
    </row>
    <row r="246" spans="2:6" ht="15.75" customHeight="1" x14ac:dyDescent="0.25">
      <c r="B246" s="104"/>
      <c r="C246" s="104"/>
      <c r="F246" s="104"/>
    </row>
    <row r="247" spans="2:6" ht="15.75" customHeight="1" x14ac:dyDescent="0.25">
      <c r="B247" s="104"/>
      <c r="C247" s="104"/>
      <c r="F247" s="104"/>
    </row>
    <row r="248" spans="2:6" ht="15.75" customHeight="1" x14ac:dyDescent="0.25">
      <c r="B248" s="104"/>
      <c r="C248" s="104"/>
      <c r="F248" s="104"/>
    </row>
    <row r="249" spans="2:6" ht="15.75" customHeight="1" x14ac:dyDescent="0.25">
      <c r="B249" s="104"/>
      <c r="C249" s="104"/>
      <c r="F249" s="104"/>
    </row>
    <row r="250" spans="2:6" ht="15.75" customHeight="1" x14ac:dyDescent="0.25">
      <c r="B250" s="104"/>
      <c r="C250" s="104"/>
      <c r="F250" s="104"/>
    </row>
    <row r="251" spans="2:6" ht="15.75" customHeight="1" x14ac:dyDescent="0.25">
      <c r="B251" s="104"/>
      <c r="C251" s="104"/>
      <c r="F251" s="104"/>
    </row>
    <row r="252" spans="2:6" ht="15.75" customHeight="1" x14ac:dyDescent="0.25">
      <c r="B252" s="104"/>
      <c r="C252" s="104"/>
      <c r="F252" s="104"/>
    </row>
    <row r="253" spans="2:6" ht="15.75" customHeight="1" x14ac:dyDescent="0.25">
      <c r="B253" s="104"/>
      <c r="C253" s="104"/>
      <c r="F253" s="104"/>
    </row>
    <row r="254" spans="2:6" ht="15.75" customHeight="1" x14ac:dyDescent="0.25">
      <c r="B254" s="104"/>
      <c r="C254" s="104"/>
      <c r="F254" s="104"/>
    </row>
    <row r="255" spans="2:6" ht="15.75" customHeight="1" x14ac:dyDescent="0.25">
      <c r="B255" s="104"/>
      <c r="C255" s="104"/>
      <c r="F255" s="104"/>
    </row>
    <row r="256" spans="2:6" ht="15.75" customHeight="1" x14ac:dyDescent="0.25">
      <c r="B256" s="104"/>
      <c r="C256" s="104"/>
      <c r="F256" s="104"/>
    </row>
    <row r="257" spans="2:6" ht="15.75" customHeight="1" x14ac:dyDescent="0.25">
      <c r="B257" s="104"/>
      <c r="C257" s="104"/>
      <c r="F257" s="104"/>
    </row>
    <row r="258" spans="2:6" ht="15.75" customHeight="1" x14ac:dyDescent="0.25">
      <c r="B258" s="104"/>
      <c r="C258" s="104"/>
      <c r="F258" s="104"/>
    </row>
    <row r="259" spans="2:6" ht="15.75" customHeight="1" x14ac:dyDescent="0.25">
      <c r="B259" s="104"/>
      <c r="C259" s="104"/>
      <c r="F259" s="104"/>
    </row>
    <row r="260" spans="2:6" ht="15.75" customHeight="1" x14ac:dyDescent="0.25">
      <c r="B260" s="104"/>
      <c r="C260" s="104"/>
      <c r="F260" s="104"/>
    </row>
    <row r="261" spans="2:6" ht="15.75" customHeight="1" x14ac:dyDescent="0.25">
      <c r="B261" s="104"/>
      <c r="C261" s="104"/>
      <c r="F261" s="104"/>
    </row>
    <row r="262" spans="2:6" ht="15.75" customHeight="1" x14ac:dyDescent="0.25">
      <c r="B262" s="104"/>
      <c r="C262" s="104"/>
      <c r="F262" s="104"/>
    </row>
    <row r="263" spans="2:6" ht="15.75" customHeight="1" x14ac:dyDescent="0.25">
      <c r="B263" s="104"/>
      <c r="C263" s="104"/>
      <c r="F263" s="104"/>
    </row>
    <row r="264" spans="2:6" ht="15.75" customHeight="1" x14ac:dyDescent="0.25">
      <c r="B264" s="104"/>
      <c r="C264" s="104"/>
      <c r="F264" s="104"/>
    </row>
    <row r="265" spans="2:6" ht="15.75" customHeight="1" x14ac:dyDescent="0.25">
      <c r="B265" s="104"/>
      <c r="C265" s="104"/>
      <c r="F265" s="104"/>
    </row>
    <row r="266" spans="2:6" ht="15.75" customHeight="1" x14ac:dyDescent="0.25">
      <c r="B266" s="104"/>
      <c r="C266" s="104"/>
      <c r="F266" s="104"/>
    </row>
    <row r="267" spans="2:6" ht="15.75" customHeight="1" x14ac:dyDescent="0.25">
      <c r="B267" s="104"/>
      <c r="C267" s="104"/>
      <c r="F267" s="104"/>
    </row>
    <row r="268" spans="2:6" ht="15.75" customHeight="1" x14ac:dyDescent="0.25">
      <c r="B268" s="104"/>
      <c r="C268" s="104"/>
      <c r="F268" s="104"/>
    </row>
    <row r="269" spans="2:6" ht="15.75" customHeight="1" x14ac:dyDescent="0.25">
      <c r="B269" s="104"/>
      <c r="C269" s="104"/>
      <c r="F269" s="104"/>
    </row>
    <row r="270" spans="2:6" ht="15.75" customHeight="1" x14ac:dyDescent="0.25">
      <c r="B270" s="104"/>
      <c r="C270" s="104"/>
      <c r="F270" s="104"/>
    </row>
    <row r="271" spans="2:6" ht="15.75" customHeight="1" x14ac:dyDescent="0.25">
      <c r="B271" s="104"/>
      <c r="C271" s="104"/>
      <c r="F271" s="104"/>
    </row>
    <row r="272" spans="2:6" ht="15.75" customHeight="1" x14ac:dyDescent="0.25">
      <c r="B272" s="104"/>
      <c r="C272" s="104"/>
      <c r="F272" s="104"/>
    </row>
    <row r="273" spans="2:6" ht="15.75" customHeight="1" x14ac:dyDescent="0.25">
      <c r="B273" s="104"/>
      <c r="C273" s="104"/>
      <c r="F273" s="104"/>
    </row>
    <row r="274" spans="2:6" ht="15.75" customHeight="1" x14ac:dyDescent="0.25">
      <c r="B274" s="104"/>
      <c r="C274" s="104"/>
      <c r="F274" s="104"/>
    </row>
    <row r="275" spans="2:6" ht="15.75" customHeight="1" x14ac:dyDescent="0.25">
      <c r="B275" s="104"/>
      <c r="C275" s="104"/>
      <c r="F275" s="104"/>
    </row>
    <row r="276" spans="2:6" ht="15.75" customHeight="1" x14ac:dyDescent="0.25">
      <c r="B276" s="104"/>
      <c r="C276" s="104"/>
      <c r="F276" s="104"/>
    </row>
    <row r="277" spans="2:6" ht="15.75" customHeight="1" x14ac:dyDescent="0.25">
      <c r="B277" s="104"/>
      <c r="C277" s="104"/>
      <c r="F277" s="104"/>
    </row>
    <row r="278" spans="2:6" ht="15.75" customHeight="1" x14ac:dyDescent="0.25">
      <c r="B278" s="104"/>
      <c r="C278" s="104"/>
      <c r="F278" s="104"/>
    </row>
    <row r="279" spans="2:6" ht="15.75" customHeight="1" x14ac:dyDescent="0.25">
      <c r="B279" s="104"/>
      <c r="C279" s="104"/>
      <c r="F279" s="104"/>
    </row>
    <row r="280" spans="2:6" ht="15.75" customHeight="1" x14ac:dyDescent="0.25">
      <c r="B280" s="104"/>
      <c r="C280" s="104"/>
      <c r="F280" s="104"/>
    </row>
    <row r="281" spans="2:6" ht="15.75" customHeight="1" x14ac:dyDescent="0.25">
      <c r="B281" s="104"/>
      <c r="C281" s="104"/>
      <c r="F281" s="104"/>
    </row>
    <row r="282" spans="2:6" ht="15.75" customHeight="1" x14ac:dyDescent="0.25">
      <c r="B282" s="104"/>
      <c r="C282" s="104"/>
      <c r="F282" s="104"/>
    </row>
    <row r="283" spans="2:6" ht="15.75" customHeight="1" x14ac:dyDescent="0.25">
      <c r="B283" s="104"/>
      <c r="C283" s="104"/>
      <c r="F283" s="104"/>
    </row>
    <row r="284" spans="2:6" ht="15.75" customHeight="1" x14ac:dyDescent="0.25">
      <c r="B284" s="104"/>
      <c r="C284" s="104"/>
      <c r="F284" s="104"/>
    </row>
    <row r="285" spans="2:6" ht="15.75" customHeight="1" x14ac:dyDescent="0.25">
      <c r="B285" s="104"/>
      <c r="C285" s="104"/>
      <c r="F285" s="104"/>
    </row>
    <row r="286" spans="2:6" ht="15.75" customHeight="1" x14ac:dyDescent="0.25">
      <c r="B286" s="104"/>
      <c r="C286" s="104"/>
      <c r="F286" s="104"/>
    </row>
    <row r="287" spans="2:6" ht="15.75" customHeight="1" x14ac:dyDescent="0.25">
      <c r="B287" s="104"/>
      <c r="C287" s="104"/>
      <c r="F287" s="104"/>
    </row>
    <row r="288" spans="2:6" ht="15.75" customHeight="1" x14ac:dyDescent="0.25">
      <c r="B288" s="104"/>
      <c r="C288" s="104"/>
      <c r="F288" s="104"/>
    </row>
    <row r="289" spans="2:6" ht="15.75" customHeight="1" x14ac:dyDescent="0.25">
      <c r="B289" s="104"/>
      <c r="C289" s="104"/>
      <c r="F289" s="104"/>
    </row>
    <row r="290" spans="2:6" ht="15.75" customHeight="1" x14ac:dyDescent="0.25">
      <c r="B290" s="104"/>
      <c r="C290" s="104"/>
      <c r="F290" s="104"/>
    </row>
    <row r="291" spans="2:6" ht="15.75" customHeight="1" x14ac:dyDescent="0.25">
      <c r="B291" s="104"/>
      <c r="C291" s="104"/>
      <c r="F291" s="104"/>
    </row>
    <row r="292" spans="2:6" ht="15.75" customHeight="1" x14ac:dyDescent="0.25">
      <c r="B292" s="104"/>
      <c r="C292" s="104"/>
      <c r="F292" s="104"/>
    </row>
    <row r="293" spans="2:6" ht="15.75" customHeight="1" x14ac:dyDescent="0.25">
      <c r="B293" s="104"/>
      <c r="C293" s="104"/>
      <c r="F293" s="104"/>
    </row>
    <row r="294" spans="2:6" ht="15.75" customHeight="1" x14ac:dyDescent="0.25">
      <c r="B294" s="104"/>
      <c r="C294" s="104"/>
      <c r="F294" s="104"/>
    </row>
    <row r="295" spans="2:6" ht="15.75" customHeight="1" x14ac:dyDescent="0.25">
      <c r="B295" s="104"/>
      <c r="C295" s="104"/>
      <c r="F295" s="104"/>
    </row>
    <row r="296" spans="2:6" ht="15.75" customHeight="1" x14ac:dyDescent="0.25">
      <c r="B296" s="104"/>
      <c r="C296" s="104"/>
      <c r="F296" s="104"/>
    </row>
    <row r="297" spans="2:6" ht="15.75" customHeight="1" x14ac:dyDescent="0.25">
      <c r="B297" s="104"/>
      <c r="C297" s="104"/>
      <c r="F297" s="104"/>
    </row>
    <row r="298" spans="2:6" ht="15.75" customHeight="1" x14ac:dyDescent="0.25">
      <c r="B298" s="104"/>
      <c r="C298" s="104"/>
      <c r="F298" s="104"/>
    </row>
    <row r="299" spans="2:6" ht="15.75" customHeight="1" x14ac:dyDescent="0.25">
      <c r="B299" s="104"/>
      <c r="C299" s="104"/>
      <c r="F299" s="104"/>
    </row>
    <row r="300" spans="2:6" ht="15.75" customHeight="1" x14ac:dyDescent="0.25">
      <c r="B300" s="104"/>
      <c r="C300" s="104"/>
      <c r="F300" s="104"/>
    </row>
    <row r="301" spans="2:6" ht="15.75" customHeight="1" x14ac:dyDescent="0.25">
      <c r="B301" s="104"/>
      <c r="C301" s="104"/>
      <c r="F301" s="104"/>
    </row>
    <row r="302" spans="2:6" ht="15.75" customHeight="1" x14ac:dyDescent="0.25">
      <c r="B302" s="104"/>
      <c r="C302" s="104"/>
      <c r="F302" s="104"/>
    </row>
    <row r="303" spans="2:6" ht="15.75" customHeight="1" x14ac:dyDescent="0.25">
      <c r="B303" s="104"/>
      <c r="C303" s="104"/>
      <c r="F303" s="104"/>
    </row>
    <row r="304" spans="2:6" ht="15.75" customHeight="1" x14ac:dyDescent="0.25">
      <c r="B304" s="104"/>
      <c r="C304" s="104"/>
      <c r="F304" s="104"/>
    </row>
    <row r="305" spans="2:6" ht="15.75" customHeight="1" x14ac:dyDescent="0.25">
      <c r="B305" s="104"/>
      <c r="C305" s="104"/>
      <c r="F305" s="104"/>
    </row>
    <row r="306" spans="2:6" ht="15.75" customHeight="1" x14ac:dyDescent="0.25">
      <c r="B306" s="104"/>
      <c r="C306" s="104"/>
      <c r="F306" s="104"/>
    </row>
    <row r="307" spans="2:6" ht="15.75" customHeight="1" x14ac:dyDescent="0.25">
      <c r="B307" s="104"/>
      <c r="C307" s="104"/>
      <c r="F307" s="104"/>
    </row>
    <row r="308" spans="2:6" ht="15.75" customHeight="1" x14ac:dyDescent="0.25">
      <c r="B308" s="104"/>
      <c r="C308" s="104"/>
      <c r="F308" s="104"/>
    </row>
    <row r="309" spans="2:6" ht="15.75" customHeight="1" x14ac:dyDescent="0.25">
      <c r="B309" s="104"/>
      <c r="C309" s="104"/>
      <c r="F309" s="104"/>
    </row>
    <row r="310" spans="2:6" ht="15.75" customHeight="1" x14ac:dyDescent="0.25">
      <c r="B310" s="104"/>
      <c r="C310" s="104"/>
      <c r="F310" s="104"/>
    </row>
    <row r="311" spans="2:6" ht="15.75" customHeight="1" x14ac:dyDescent="0.25">
      <c r="B311" s="104"/>
      <c r="C311" s="104"/>
      <c r="F311" s="104"/>
    </row>
    <row r="312" spans="2:6" ht="15.75" customHeight="1" x14ac:dyDescent="0.25">
      <c r="B312" s="104"/>
      <c r="C312" s="104"/>
      <c r="F312" s="104"/>
    </row>
    <row r="313" spans="2:6" ht="15.75" customHeight="1" x14ac:dyDescent="0.25">
      <c r="B313" s="104"/>
      <c r="C313" s="104"/>
      <c r="F313" s="104"/>
    </row>
    <row r="314" spans="2:6" ht="15.75" customHeight="1" x14ac:dyDescent="0.25">
      <c r="B314" s="104"/>
      <c r="C314" s="104"/>
      <c r="F314" s="104"/>
    </row>
    <row r="315" spans="2:6" ht="15.75" customHeight="1" x14ac:dyDescent="0.25">
      <c r="B315" s="104"/>
      <c r="C315" s="104"/>
      <c r="F315" s="104"/>
    </row>
    <row r="316" spans="2:6" ht="15.75" customHeight="1" x14ac:dyDescent="0.25">
      <c r="B316" s="104"/>
      <c r="C316" s="104"/>
      <c r="F316" s="104"/>
    </row>
    <row r="317" spans="2:6" ht="15.75" customHeight="1" x14ac:dyDescent="0.25">
      <c r="B317" s="104"/>
      <c r="C317" s="104"/>
      <c r="F317" s="104"/>
    </row>
    <row r="318" spans="2:6" ht="15.75" customHeight="1" x14ac:dyDescent="0.25">
      <c r="B318" s="104"/>
      <c r="C318" s="104"/>
      <c r="F318" s="104"/>
    </row>
    <row r="319" spans="2:6" ht="15.75" customHeight="1" x14ac:dyDescent="0.25">
      <c r="B319" s="104"/>
      <c r="C319" s="104"/>
      <c r="F319" s="104"/>
    </row>
    <row r="320" spans="2:6" ht="15.75" customHeight="1" x14ac:dyDescent="0.25">
      <c r="B320" s="104"/>
      <c r="C320" s="104"/>
      <c r="F320" s="104"/>
    </row>
    <row r="321" spans="2:6" ht="15.75" customHeight="1" x14ac:dyDescent="0.25">
      <c r="B321" s="104"/>
      <c r="C321" s="104"/>
      <c r="F321" s="104"/>
    </row>
    <row r="322" spans="2:6" ht="15.75" customHeight="1" x14ac:dyDescent="0.25">
      <c r="B322" s="104"/>
      <c r="C322" s="104"/>
      <c r="F322" s="104"/>
    </row>
    <row r="323" spans="2:6" ht="15.75" customHeight="1" x14ac:dyDescent="0.25">
      <c r="B323" s="104"/>
      <c r="C323" s="104"/>
      <c r="F323" s="104"/>
    </row>
    <row r="324" spans="2:6" ht="15.75" customHeight="1" x14ac:dyDescent="0.25">
      <c r="B324" s="104"/>
      <c r="C324" s="104"/>
      <c r="F324" s="104"/>
    </row>
    <row r="325" spans="2:6" ht="15.75" customHeight="1" x14ac:dyDescent="0.25">
      <c r="B325" s="104"/>
      <c r="C325" s="104"/>
      <c r="F325" s="104"/>
    </row>
    <row r="326" spans="2:6" ht="15.75" customHeight="1" x14ac:dyDescent="0.25">
      <c r="B326" s="104"/>
      <c r="C326" s="104"/>
      <c r="F326" s="104"/>
    </row>
    <row r="327" spans="2:6" ht="15.75" customHeight="1" x14ac:dyDescent="0.25">
      <c r="B327" s="104"/>
      <c r="C327" s="104"/>
      <c r="F327" s="104"/>
    </row>
    <row r="328" spans="2:6" ht="15.75" customHeight="1" x14ac:dyDescent="0.25">
      <c r="B328" s="104"/>
      <c r="C328" s="104"/>
      <c r="F328" s="104"/>
    </row>
    <row r="329" spans="2:6" ht="15.75" customHeight="1" x14ac:dyDescent="0.25">
      <c r="B329" s="104"/>
      <c r="C329" s="104"/>
      <c r="F329" s="104"/>
    </row>
    <row r="330" spans="2:6" ht="15.75" customHeight="1" x14ac:dyDescent="0.25">
      <c r="B330" s="104"/>
      <c r="C330" s="104"/>
      <c r="F330" s="104"/>
    </row>
    <row r="331" spans="2:6" ht="15.75" customHeight="1" x14ac:dyDescent="0.25">
      <c r="B331" s="104"/>
      <c r="C331" s="104"/>
      <c r="F331" s="104"/>
    </row>
    <row r="332" spans="2:6" ht="15.75" customHeight="1" x14ac:dyDescent="0.25">
      <c r="B332" s="104"/>
      <c r="C332" s="104"/>
      <c r="F332" s="104"/>
    </row>
    <row r="333" spans="2:6" ht="15.75" customHeight="1" x14ac:dyDescent="0.25">
      <c r="B333" s="104"/>
      <c r="C333" s="104"/>
      <c r="F333" s="104"/>
    </row>
    <row r="334" spans="2:6" ht="15.75" customHeight="1" x14ac:dyDescent="0.25">
      <c r="B334" s="104"/>
      <c r="C334" s="104"/>
      <c r="F334" s="104"/>
    </row>
    <row r="335" spans="2:6" ht="15.75" customHeight="1" x14ac:dyDescent="0.25">
      <c r="B335" s="104"/>
      <c r="C335" s="104"/>
      <c r="F335" s="104"/>
    </row>
    <row r="336" spans="2:6" ht="15.75" customHeight="1" x14ac:dyDescent="0.25">
      <c r="B336" s="104"/>
      <c r="C336" s="104"/>
      <c r="F336" s="104"/>
    </row>
    <row r="337" spans="2:6" ht="15.75" customHeight="1" x14ac:dyDescent="0.25">
      <c r="B337" s="104"/>
      <c r="C337" s="104"/>
      <c r="F337" s="104"/>
    </row>
    <row r="338" spans="2:6" ht="15.75" customHeight="1" x14ac:dyDescent="0.25">
      <c r="B338" s="104"/>
      <c r="C338" s="104"/>
      <c r="F338" s="104"/>
    </row>
    <row r="339" spans="2:6" ht="15.75" customHeight="1" x14ac:dyDescent="0.25">
      <c r="B339" s="104"/>
      <c r="C339" s="104"/>
      <c r="F339" s="104"/>
    </row>
    <row r="340" spans="2:6" ht="15.75" customHeight="1" x14ac:dyDescent="0.25">
      <c r="B340" s="104"/>
      <c r="C340" s="104"/>
      <c r="F340" s="104"/>
    </row>
    <row r="341" spans="2:6" ht="15.75" customHeight="1" x14ac:dyDescent="0.25">
      <c r="B341" s="104"/>
      <c r="C341" s="104"/>
      <c r="F341" s="104"/>
    </row>
    <row r="342" spans="2:6" ht="15.75" customHeight="1" x14ac:dyDescent="0.25">
      <c r="B342" s="104"/>
      <c r="C342" s="104"/>
      <c r="F342" s="104"/>
    </row>
    <row r="343" spans="2:6" ht="15.75" customHeight="1" x14ac:dyDescent="0.25">
      <c r="B343" s="104"/>
      <c r="C343" s="104"/>
      <c r="F343" s="104"/>
    </row>
    <row r="344" spans="2:6" ht="15.75" customHeight="1" x14ac:dyDescent="0.25">
      <c r="B344" s="104"/>
      <c r="C344" s="104"/>
      <c r="F344" s="104"/>
    </row>
    <row r="345" spans="2:6" ht="15.75" customHeight="1" x14ac:dyDescent="0.25">
      <c r="B345" s="104"/>
      <c r="C345" s="104"/>
      <c r="F345" s="104"/>
    </row>
    <row r="346" spans="2:6" ht="15.75" customHeight="1" x14ac:dyDescent="0.25">
      <c r="B346" s="104"/>
      <c r="C346" s="104"/>
      <c r="F346" s="104"/>
    </row>
    <row r="347" spans="2:6" ht="15.75" customHeight="1" x14ac:dyDescent="0.25">
      <c r="B347" s="104"/>
      <c r="C347" s="104"/>
      <c r="F347" s="104"/>
    </row>
    <row r="348" spans="2:6" ht="15.75" customHeight="1" x14ac:dyDescent="0.25">
      <c r="B348" s="104"/>
      <c r="C348" s="104"/>
      <c r="F348" s="104"/>
    </row>
    <row r="349" spans="2:6" ht="15.75" customHeight="1" x14ac:dyDescent="0.25">
      <c r="B349" s="104"/>
      <c r="C349" s="104"/>
      <c r="F349" s="104"/>
    </row>
    <row r="350" spans="2:6" ht="15.75" customHeight="1" x14ac:dyDescent="0.25">
      <c r="B350" s="104"/>
      <c r="C350" s="104"/>
      <c r="F350" s="104"/>
    </row>
    <row r="351" spans="2:6" ht="15.75" customHeight="1" x14ac:dyDescent="0.25">
      <c r="B351" s="104"/>
      <c r="C351" s="104"/>
      <c r="F351" s="104"/>
    </row>
    <row r="352" spans="2:6" ht="15.75" customHeight="1" x14ac:dyDescent="0.25">
      <c r="B352" s="104"/>
      <c r="C352" s="104"/>
      <c r="F352" s="104"/>
    </row>
    <row r="353" spans="2:6" ht="15.75" customHeight="1" x14ac:dyDescent="0.25">
      <c r="B353" s="104"/>
      <c r="C353" s="104"/>
      <c r="F353" s="104"/>
    </row>
    <row r="354" spans="2:6" ht="15.75" customHeight="1" x14ac:dyDescent="0.25">
      <c r="B354" s="104"/>
      <c r="C354" s="104"/>
      <c r="F354" s="104"/>
    </row>
    <row r="355" spans="2:6" ht="15.75" customHeight="1" x14ac:dyDescent="0.25">
      <c r="B355" s="104"/>
      <c r="C355" s="104"/>
      <c r="F355" s="104"/>
    </row>
    <row r="356" spans="2:6" ht="15.75" customHeight="1" x14ac:dyDescent="0.25">
      <c r="B356" s="104"/>
      <c r="C356" s="104"/>
      <c r="F356" s="104"/>
    </row>
    <row r="357" spans="2:6" ht="15.75" customHeight="1" x14ac:dyDescent="0.25">
      <c r="B357" s="104"/>
      <c r="C357" s="104"/>
      <c r="F357" s="104"/>
    </row>
    <row r="358" spans="2:6" ht="15.75" customHeight="1" x14ac:dyDescent="0.25">
      <c r="B358" s="104"/>
      <c r="C358" s="104"/>
      <c r="F358" s="104"/>
    </row>
    <row r="359" spans="2:6" ht="15.75" customHeight="1" x14ac:dyDescent="0.25">
      <c r="B359" s="104"/>
      <c r="C359" s="104"/>
      <c r="F359" s="104"/>
    </row>
    <row r="360" spans="2:6" ht="15.75" customHeight="1" x14ac:dyDescent="0.25">
      <c r="B360" s="104"/>
      <c r="C360" s="104"/>
      <c r="F360" s="104"/>
    </row>
    <row r="361" spans="2:6" ht="15.75" customHeight="1" x14ac:dyDescent="0.25">
      <c r="B361" s="104"/>
      <c r="C361" s="104"/>
      <c r="F361" s="104"/>
    </row>
    <row r="362" spans="2:6" ht="15.75" customHeight="1" x14ac:dyDescent="0.25">
      <c r="B362" s="104"/>
      <c r="C362" s="104"/>
      <c r="F362" s="104"/>
    </row>
    <row r="363" spans="2:6" ht="15.75" customHeight="1" x14ac:dyDescent="0.25">
      <c r="B363" s="104"/>
      <c r="C363" s="104"/>
      <c r="F363" s="104"/>
    </row>
    <row r="364" spans="2:6" ht="15.75" customHeight="1" x14ac:dyDescent="0.25">
      <c r="B364" s="104"/>
      <c r="C364" s="104"/>
      <c r="F364" s="104"/>
    </row>
    <row r="365" spans="2:6" ht="15.75" customHeight="1" x14ac:dyDescent="0.25">
      <c r="B365" s="104"/>
      <c r="C365" s="104"/>
      <c r="F365" s="104"/>
    </row>
    <row r="366" spans="2:6" ht="15.75" customHeight="1" x14ac:dyDescent="0.25">
      <c r="B366" s="104"/>
      <c r="C366" s="104"/>
      <c r="F366" s="104"/>
    </row>
    <row r="367" spans="2:6" ht="15.75" customHeight="1" x14ac:dyDescent="0.25">
      <c r="B367" s="104"/>
      <c r="C367" s="104"/>
      <c r="F367" s="104"/>
    </row>
    <row r="368" spans="2:6" ht="15.75" customHeight="1" x14ac:dyDescent="0.25">
      <c r="B368" s="104"/>
      <c r="C368" s="104"/>
      <c r="F368" s="104"/>
    </row>
    <row r="369" spans="2:6" ht="15.75" customHeight="1" x14ac:dyDescent="0.25">
      <c r="B369" s="104"/>
      <c r="C369" s="104"/>
      <c r="F369" s="104"/>
    </row>
    <row r="370" spans="2:6" ht="15.75" customHeight="1" x14ac:dyDescent="0.25">
      <c r="B370" s="104"/>
      <c r="C370" s="104"/>
      <c r="F370" s="104"/>
    </row>
    <row r="371" spans="2:6" ht="15.75" customHeight="1" x14ac:dyDescent="0.25">
      <c r="B371" s="104"/>
      <c r="C371" s="104"/>
      <c r="F371" s="104"/>
    </row>
    <row r="372" spans="2:6" ht="15.75" customHeight="1" x14ac:dyDescent="0.25">
      <c r="B372" s="104"/>
      <c r="C372" s="104"/>
      <c r="F372" s="104"/>
    </row>
    <row r="373" spans="2:6" ht="15.75" customHeight="1" x14ac:dyDescent="0.25">
      <c r="B373" s="104"/>
      <c r="C373" s="104"/>
      <c r="F373" s="104"/>
    </row>
    <row r="374" spans="2:6" ht="15.75" customHeight="1" x14ac:dyDescent="0.25">
      <c r="B374" s="104"/>
      <c r="C374" s="104"/>
      <c r="F374" s="104"/>
    </row>
    <row r="375" spans="2:6" ht="15.75" customHeight="1" x14ac:dyDescent="0.25">
      <c r="B375" s="104"/>
      <c r="C375" s="104"/>
      <c r="F375" s="104"/>
    </row>
    <row r="376" spans="2:6" ht="15.75" customHeight="1" x14ac:dyDescent="0.25">
      <c r="B376" s="104"/>
      <c r="C376" s="104"/>
      <c r="F376" s="104"/>
    </row>
    <row r="377" spans="2:6" ht="15.75" customHeight="1" x14ac:dyDescent="0.25">
      <c r="B377" s="104"/>
      <c r="C377" s="104"/>
      <c r="F377" s="104"/>
    </row>
    <row r="378" spans="2:6" ht="15.75" customHeight="1" x14ac:dyDescent="0.25">
      <c r="B378" s="104"/>
      <c r="C378" s="104"/>
      <c r="F378" s="104"/>
    </row>
    <row r="379" spans="2:6" ht="15.75" customHeight="1" x14ac:dyDescent="0.25">
      <c r="B379" s="104"/>
      <c r="C379" s="104"/>
      <c r="F379" s="104"/>
    </row>
    <row r="380" spans="2:6" ht="15.75" customHeight="1" x14ac:dyDescent="0.25">
      <c r="B380" s="104"/>
      <c r="C380" s="104"/>
      <c r="F380" s="104"/>
    </row>
    <row r="381" spans="2:6" ht="15.75" customHeight="1" x14ac:dyDescent="0.25">
      <c r="B381" s="104"/>
      <c r="C381" s="104"/>
      <c r="F381" s="104"/>
    </row>
    <row r="382" spans="2:6" ht="15.75" customHeight="1" x14ac:dyDescent="0.25">
      <c r="B382" s="104"/>
      <c r="C382" s="104"/>
      <c r="F382" s="104"/>
    </row>
    <row r="383" spans="2:6" ht="15.75" customHeight="1" x14ac:dyDescent="0.25">
      <c r="B383" s="104"/>
      <c r="C383" s="104"/>
      <c r="F383" s="104"/>
    </row>
    <row r="384" spans="2:6" ht="15.75" customHeight="1" x14ac:dyDescent="0.25">
      <c r="B384" s="104"/>
      <c r="C384" s="104"/>
      <c r="F384" s="104"/>
    </row>
    <row r="385" spans="2:6" ht="15.75" customHeight="1" x14ac:dyDescent="0.25">
      <c r="B385" s="104"/>
      <c r="C385" s="104"/>
      <c r="F385" s="104"/>
    </row>
    <row r="386" spans="2:6" ht="15.75" customHeight="1" x14ac:dyDescent="0.25">
      <c r="B386" s="104"/>
      <c r="C386" s="104"/>
      <c r="F386" s="104"/>
    </row>
    <row r="387" spans="2:6" ht="15.75" customHeight="1" x14ac:dyDescent="0.25">
      <c r="B387" s="104"/>
      <c r="C387" s="104"/>
      <c r="F387" s="104"/>
    </row>
    <row r="388" spans="2:6" ht="15.75" customHeight="1" x14ac:dyDescent="0.25">
      <c r="B388" s="104"/>
      <c r="C388" s="104"/>
      <c r="F388" s="104"/>
    </row>
    <row r="389" spans="2:6" ht="15.75" customHeight="1" x14ac:dyDescent="0.25">
      <c r="B389" s="104"/>
      <c r="C389" s="104"/>
      <c r="F389" s="104"/>
    </row>
    <row r="390" spans="2:6" ht="15.75" customHeight="1" x14ac:dyDescent="0.25">
      <c r="B390" s="104"/>
      <c r="C390" s="104"/>
      <c r="F390" s="104"/>
    </row>
    <row r="391" spans="2:6" ht="15.75" customHeight="1" x14ac:dyDescent="0.25">
      <c r="B391" s="104"/>
      <c r="C391" s="104"/>
      <c r="F391" s="104"/>
    </row>
    <row r="392" spans="2:6" ht="15.75" customHeight="1" x14ac:dyDescent="0.25">
      <c r="B392" s="104"/>
      <c r="C392" s="104"/>
      <c r="F392" s="104"/>
    </row>
    <row r="393" spans="2:6" ht="15.75" customHeight="1" x14ac:dyDescent="0.25">
      <c r="B393" s="104"/>
      <c r="C393" s="104"/>
      <c r="F393" s="104"/>
    </row>
    <row r="394" spans="2:6" ht="15.75" customHeight="1" x14ac:dyDescent="0.25">
      <c r="B394" s="104"/>
      <c r="C394" s="104"/>
      <c r="F394" s="104"/>
    </row>
    <row r="395" spans="2:6" ht="15.75" customHeight="1" x14ac:dyDescent="0.25">
      <c r="B395" s="104"/>
      <c r="C395" s="104"/>
      <c r="F395" s="104"/>
    </row>
    <row r="396" spans="2:6" ht="15.75" customHeight="1" x14ac:dyDescent="0.25">
      <c r="B396" s="104"/>
      <c r="C396" s="104"/>
      <c r="F396" s="104"/>
    </row>
    <row r="397" spans="2:6" ht="15.75" customHeight="1" x14ac:dyDescent="0.25">
      <c r="B397" s="104"/>
      <c r="C397" s="104"/>
      <c r="F397" s="104"/>
    </row>
    <row r="398" spans="2:6" ht="15.75" customHeight="1" x14ac:dyDescent="0.25">
      <c r="B398" s="104"/>
      <c r="C398" s="104"/>
      <c r="F398" s="104"/>
    </row>
    <row r="399" spans="2:6" ht="15.75" customHeight="1" x14ac:dyDescent="0.25">
      <c r="B399" s="104"/>
      <c r="C399" s="104"/>
      <c r="F399" s="104"/>
    </row>
    <row r="400" spans="2:6" ht="15.75" customHeight="1" x14ac:dyDescent="0.25">
      <c r="B400" s="104"/>
      <c r="C400" s="104"/>
      <c r="F400" s="104"/>
    </row>
    <row r="401" spans="2:6" ht="15.75" customHeight="1" x14ac:dyDescent="0.25">
      <c r="B401" s="104"/>
      <c r="C401" s="104"/>
      <c r="F401" s="104"/>
    </row>
    <row r="402" spans="2:6" ht="15.75" customHeight="1" x14ac:dyDescent="0.25">
      <c r="B402" s="104"/>
      <c r="C402" s="104"/>
      <c r="F402" s="104"/>
    </row>
    <row r="403" spans="2:6" ht="15.75" customHeight="1" x14ac:dyDescent="0.25">
      <c r="B403" s="104"/>
      <c r="C403" s="104"/>
      <c r="F403" s="104"/>
    </row>
    <row r="404" spans="2:6" ht="15.75" customHeight="1" x14ac:dyDescent="0.25">
      <c r="B404" s="104"/>
      <c r="C404" s="104"/>
      <c r="F404" s="104"/>
    </row>
    <row r="405" spans="2:6" ht="15.75" customHeight="1" x14ac:dyDescent="0.25">
      <c r="B405" s="104"/>
      <c r="C405" s="104"/>
      <c r="F405" s="104"/>
    </row>
    <row r="406" spans="2:6" ht="15.75" customHeight="1" x14ac:dyDescent="0.25">
      <c r="B406" s="104"/>
      <c r="C406" s="104"/>
      <c r="F406" s="104"/>
    </row>
    <row r="407" spans="2:6" ht="15.75" customHeight="1" x14ac:dyDescent="0.25">
      <c r="B407" s="104"/>
      <c r="C407" s="104"/>
      <c r="F407" s="104"/>
    </row>
    <row r="408" spans="2:6" ht="15.75" customHeight="1" x14ac:dyDescent="0.25">
      <c r="B408" s="104"/>
      <c r="C408" s="104"/>
      <c r="F408" s="104"/>
    </row>
    <row r="409" spans="2:6" ht="15.75" customHeight="1" x14ac:dyDescent="0.25">
      <c r="B409" s="104"/>
      <c r="C409" s="104"/>
      <c r="F409" s="104"/>
    </row>
    <row r="410" spans="2:6" ht="15.75" customHeight="1" x14ac:dyDescent="0.25">
      <c r="B410" s="104"/>
      <c r="C410" s="104"/>
      <c r="F410" s="104"/>
    </row>
    <row r="411" spans="2:6" ht="15.75" customHeight="1" x14ac:dyDescent="0.25">
      <c r="B411" s="104"/>
      <c r="C411" s="104"/>
      <c r="F411" s="104"/>
    </row>
    <row r="412" spans="2:6" ht="15.75" customHeight="1" x14ac:dyDescent="0.25">
      <c r="B412" s="104"/>
      <c r="C412" s="104"/>
      <c r="F412" s="104"/>
    </row>
    <row r="413" spans="2:6" ht="15.75" customHeight="1" x14ac:dyDescent="0.25">
      <c r="B413" s="104"/>
      <c r="C413" s="104"/>
      <c r="F413" s="104"/>
    </row>
    <row r="414" spans="2:6" ht="15.75" customHeight="1" x14ac:dyDescent="0.25">
      <c r="B414" s="104"/>
      <c r="C414" s="104"/>
      <c r="F414" s="104"/>
    </row>
    <row r="415" spans="2:6" ht="15.75" customHeight="1" x14ac:dyDescent="0.25">
      <c r="B415" s="104"/>
      <c r="C415" s="104"/>
      <c r="F415" s="104"/>
    </row>
    <row r="416" spans="2:6" ht="15.75" customHeight="1" x14ac:dyDescent="0.25">
      <c r="B416" s="104"/>
      <c r="C416" s="104"/>
      <c r="F416" s="104"/>
    </row>
    <row r="417" spans="2:6" ht="15.75" customHeight="1" x14ac:dyDescent="0.25">
      <c r="B417" s="104"/>
      <c r="C417" s="104"/>
      <c r="F417" s="104"/>
    </row>
    <row r="418" spans="2:6" ht="15.75" customHeight="1" x14ac:dyDescent="0.25">
      <c r="B418" s="104"/>
      <c r="C418" s="104"/>
      <c r="F418" s="104"/>
    </row>
    <row r="419" spans="2:6" ht="15.75" customHeight="1" x14ac:dyDescent="0.25">
      <c r="B419" s="104"/>
      <c r="C419" s="104"/>
      <c r="F419" s="104"/>
    </row>
    <row r="420" spans="2:6" ht="15.75" customHeight="1" x14ac:dyDescent="0.25">
      <c r="B420" s="104"/>
      <c r="C420" s="104"/>
      <c r="F420" s="104"/>
    </row>
    <row r="421" spans="2:6" ht="15.75" customHeight="1" x14ac:dyDescent="0.25">
      <c r="B421" s="104"/>
      <c r="C421" s="104"/>
      <c r="F421" s="104"/>
    </row>
    <row r="422" spans="2:6" ht="15.75" customHeight="1" x14ac:dyDescent="0.25">
      <c r="B422" s="104"/>
      <c r="C422" s="104"/>
      <c r="F422" s="104"/>
    </row>
    <row r="423" spans="2:6" ht="15.75" customHeight="1" x14ac:dyDescent="0.25">
      <c r="B423" s="104"/>
      <c r="C423" s="104"/>
      <c r="F423" s="104"/>
    </row>
    <row r="424" spans="2:6" ht="15.75" customHeight="1" x14ac:dyDescent="0.25">
      <c r="B424" s="104"/>
      <c r="C424" s="104"/>
      <c r="F424" s="104"/>
    </row>
    <row r="425" spans="2:6" ht="15.75" customHeight="1" x14ac:dyDescent="0.25">
      <c r="B425" s="104"/>
      <c r="C425" s="104"/>
      <c r="F425" s="104"/>
    </row>
    <row r="426" spans="2:6" ht="15.75" customHeight="1" x14ac:dyDescent="0.25">
      <c r="B426" s="104"/>
      <c r="C426" s="104"/>
      <c r="F426" s="104"/>
    </row>
    <row r="427" spans="2:6" ht="15.75" customHeight="1" x14ac:dyDescent="0.25">
      <c r="B427" s="104"/>
      <c r="C427" s="104"/>
      <c r="F427" s="104"/>
    </row>
    <row r="428" spans="2:6" ht="15.75" customHeight="1" x14ac:dyDescent="0.25">
      <c r="B428" s="104"/>
      <c r="C428" s="104"/>
      <c r="F428" s="104"/>
    </row>
    <row r="429" spans="2:6" ht="15.75" customHeight="1" x14ac:dyDescent="0.25">
      <c r="B429" s="104"/>
      <c r="C429" s="104"/>
      <c r="F429" s="104"/>
    </row>
    <row r="430" spans="2:6" ht="15.75" customHeight="1" x14ac:dyDescent="0.25">
      <c r="B430" s="104"/>
      <c r="C430" s="104"/>
      <c r="F430" s="104"/>
    </row>
    <row r="431" spans="2:6" ht="15.75" customHeight="1" x14ac:dyDescent="0.25">
      <c r="B431" s="104"/>
      <c r="C431" s="104"/>
      <c r="F431" s="104"/>
    </row>
    <row r="432" spans="2:6" ht="15.75" customHeight="1" x14ac:dyDescent="0.25">
      <c r="B432" s="104"/>
      <c r="C432" s="104"/>
      <c r="F432" s="104"/>
    </row>
    <row r="433" spans="2:6" ht="15.75" customHeight="1" x14ac:dyDescent="0.25">
      <c r="B433" s="104"/>
      <c r="C433" s="104"/>
      <c r="F433" s="104"/>
    </row>
    <row r="434" spans="2:6" ht="15.75" customHeight="1" x14ac:dyDescent="0.25">
      <c r="B434" s="104"/>
      <c r="C434" s="104"/>
      <c r="F434" s="104"/>
    </row>
    <row r="435" spans="2:6" ht="15.75" customHeight="1" x14ac:dyDescent="0.25">
      <c r="B435" s="104"/>
      <c r="C435" s="104"/>
      <c r="F435" s="104"/>
    </row>
    <row r="436" spans="2:6" ht="15.75" customHeight="1" x14ac:dyDescent="0.25">
      <c r="B436" s="104"/>
      <c r="C436" s="104"/>
      <c r="F436" s="104"/>
    </row>
    <row r="437" spans="2:6" ht="15.75" customHeight="1" x14ac:dyDescent="0.25">
      <c r="B437" s="104"/>
      <c r="C437" s="104"/>
      <c r="F437" s="104"/>
    </row>
    <row r="438" spans="2:6" ht="15.75" customHeight="1" x14ac:dyDescent="0.25">
      <c r="B438" s="104"/>
      <c r="C438" s="104"/>
      <c r="F438" s="104"/>
    </row>
    <row r="439" spans="2:6" ht="15.75" customHeight="1" x14ac:dyDescent="0.25">
      <c r="B439" s="104"/>
      <c r="C439" s="104"/>
      <c r="F439" s="104"/>
    </row>
    <row r="440" spans="2:6" ht="15.75" customHeight="1" x14ac:dyDescent="0.25">
      <c r="B440" s="104"/>
      <c r="C440" s="104"/>
      <c r="F440" s="104"/>
    </row>
    <row r="441" spans="2:6" ht="15.75" customHeight="1" x14ac:dyDescent="0.25">
      <c r="B441" s="104"/>
      <c r="C441" s="104"/>
      <c r="F441" s="104"/>
    </row>
    <row r="442" spans="2:6" ht="15.75" customHeight="1" x14ac:dyDescent="0.25">
      <c r="B442" s="104"/>
      <c r="C442" s="104"/>
      <c r="F442" s="104"/>
    </row>
    <row r="443" spans="2:6" ht="15.75" customHeight="1" x14ac:dyDescent="0.25">
      <c r="B443" s="104"/>
      <c r="C443" s="104"/>
      <c r="F443" s="104"/>
    </row>
    <row r="444" spans="2:6" ht="15.75" customHeight="1" x14ac:dyDescent="0.25">
      <c r="B444" s="104"/>
      <c r="C444" s="104"/>
      <c r="F444" s="104"/>
    </row>
    <row r="445" spans="2:6" ht="15.75" customHeight="1" x14ac:dyDescent="0.25">
      <c r="B445" s="104"/>
      <c r="C445" s="104"/>
      <c r="F445" s="104"/>
    </row>
    <row r="446" spans="2:6" ht="15.75" customHeight="1" x14ac:dyDescent="0.25">
      <c r="B446" s="104"/>
      <c r="C446" s="104"/>
      <c r="F446" s="104"/>
    </row>
    <row r="447" spans="2:6" ht="15.75" customHeight="1" x14ac:dyDescent="0.25">
      <c r="B447" s="104"/>
      <c r="C447" s="104"/>
      <c r="F447" s="104"/>
    </row>
    <row r="448" spans="2:6" ht="15.75" customHeight="1" x14ac:dyDescent="0.25">
      <c r="B448" s="104"/>
      <c r="C448" s="104"/>
      <c r="F448" s="104"/>
    </row>
    <row r="449" spans="2:6" ht="15.75" customHeight="1" x14ac:dyDescent="0.25">
      <c r="B449" s="104"/>
      <c r="C449" s="104"/>
      <c r="F449" s="104"/>
    </row>
    <row r="450" spans="2:6" ht="15.75" customHeight="1" x14ac:dyDescent="0.25">
      <c r="B450" s="104"/>
      <c r="C450" s="104"/>
      <c r="F450" s="104"/>
    </row>
    <row r="451" spans="2:6" ht="15.75" customHeight="1" x14ac:dyDescent="0.25">
      <c r="B451" s="104"/>
      <c r="C451" s="104"/>
      <c r="F451" s="104"/>
    </row>
    <row r="452" spans="2:6" ht="15.75" customHeight="1" x14ac:dyDescent="0.25">
      <c r="B452" s="104"/>
      <c r="C452" s="104"/>
      <c r="F452" s="104"/>
    </row>
    <row r="453" spans="2:6" ht="15.75" customHeight="1" x14ac:dyDescent="0.25">
      <c r="B453" s="104"/>
      <c r="C453" s="104"/>
      <c r="F453" s="104"/>
    </row>
    <row r="454" spans="2:6" ht="15.75" customHeight="1" x14ac:dyDescent="0.25">
      <c r="B454" s="104"/>
      <c r="C454" s="104"/>
      <c r="F454" s="104"/>
    </row>
    <row r="455" spans="2:6" ht="15.75" customHeight="1" x14ac:dyDescent="0.25">
      <c r="B455" s="104"/>
      <c r="C455" s="104"/>
      <c r="F455" s="104"/>
    </row>
    <row r="456" spans="2:6" ht="15.75" customHeight="1" x14ac:dyDescent="0.25">
      <c r="B456" s="104"/>
      <c r="C456" s="104"/>
      <c r="F456" s="104"/>
    </row>
    <row r="457" spans="2:6" ht="15.75" customHeight="1" x14ac:dyDescent="0.25">
      <c r="B457" s="104"/>
      <c r="C457" s="104"/>
      <c r="F457" s="104"/>
    </row>
    <row r="458" spans="2:6" ht="15.75" customHeight="1" x14ac:dyDescent="0.25">
      <c r="B458" s="104"/>
      <c r="C458" s="104"/>
      <c r="F458" s="104"/>
    </row>
    <row r="459" spans="2:6" ht="15.75" customHeight="1" x14ac:dyDescent="0.25">
      <c r="B459" s="104"/>
      <c r="C459" s="104"/>
      <c r="F459" s="104"/>
    </row>
    <row r="460" spans="2:6" ht="15.75" customHeight="1" x14ac:dyDescent="0.25">
      <c r="B460" s="104"/>
      <c r="C460" s="104"/>
      <c r="F460" s="104"/>
    </row>
    <row r="461" spans="2:6" ht="15.75" customHeight="1" x14ac:dyDescent="0.25">
      <c r="B461" s="104"/>
      <c r="C461" s="104"/>
      <c r="F461" s="104"/>
    </row>
    <row r="462" spans="2:6" ht="15.75" customHeight="1" x14ac:dyDescent="0.25">
      <c r="B462" s="104"/>
      <c r="C462" s="104"/>
      <c r="F462" s="104"/>
    </row>
    <row r="463" spans="2:6" ht="15.75" customHeight="1" x14ac:dyDescent="0.25">
      <c r="B463" s="104"/>
      <c r="C463" s="104"/>
      <c r="F463" s="104"/>
    </row>
    <row r="464" spans="2:6" ht="15.75" customHeight="1" x14ac:dyDescent="0.25">
      <c r="B464" s="104"/>
      <c r="C464" s="104"/>
      <c r="F464" s="104"/>
    </row>
    <row r="465" spans="2:6" ht="15.75" customHeight="1" x14ac:dyDescent="0.25">
      <c r="B465" s="104"/>
      <c r="C465" s="104"/>
      <c r="F465" s="104"/>
    </row>
    <row r="466" spans="2:6" ht="15.75" customHeight="1" x14ac:dyDescent="0.25">
      <c r="B466" s="104"/>
      <c r="C466" s="104"/>
      <c r="F466" s="104"/>
    </row>
    <row r="467" spans="2:6" ht="15.75" customHeight="1" x14ac:dyDescent="0.25">
      <c r="B467" s="104"/>
      <c r="C467" s="104"/>
      <c r="F467" s="104"/>
    </row>
    <row r="468" spans="2:6" ht="15.75" customHeight="1" x14ac:dyDescent="0.25">
      <c r="B468" s="104"/>
      <c r="C468" s="104"/>
      <c r="F468" s="104"/>
    </row>
    <row r="469" spans="2:6" ht="15.75" customHeight="1" x14ac:dyDescent="0.25">
      <c r="B469" s="104"/>
      <c r="C469" s="104"/>
      <c r="F469" s="104"/>
    </row>
    <row r="470" spans="2:6" ht="15.75" customHeight="1" x14ac:dyDescent="0.25">
      <c r="B470" s="104"/>
      <c r="C470" s="104"/>
      <c r="F470" s="104"/>
    </row>
    <row r="471" spans="2:6" ht="15.75" customHeight="1" x14ac:dyDescent="0.25">
      <c r="B471" s="104"/>
      <c r="C471" s="104"/>
      <c r="F471" s="104"/>
    </row>
    <row r="472" spans="2:6" ht="15.75" customHeight="1" x14ac:dyDescent="0.25">
      <c r="B472" s="104"/>
      <c r="C472" s="104"/>
      <c r="F472" s="104"/>
    </row>
    <row r="473" spans="2:6" ht="15.75" customHeight="1" x14ac:dyDescent="0.25">
      <c r="B473" s="104"/>
      <c r="C473" s="104"/>
      <c r="F473" s="104"/>
    </row>
    <row r="474" spans="2:6" ht="15.75" customHeight="1" x14ac:dyDescent="0.25">
      <c r="B474" s="104"/>
      <c r="C474" s="104"/>
      <c r="F474" s="104"/>
    </row>
    <row r="475" spans="2:6" ht="15.75" customHeight="1" x14ac:dyDescent="0.25">
      <c r="B475" s="104"/>
      <c r="C475" s="104"/>
      <c r="F475" s="104"/>
    </row>
    <row r="476" spans="2:6" ht="15.75" customHeight="1" x14ac:dyDescent="0.25">
      <c r="B476" s="104"/>
      <c r="C476" s="104"/>
      <c r="F476" s="104"/>
    </row>
    <row r="477" spans="2:6" ht="15.75" customHeight="1" x14ac:dyDescent="0.25">
      <c r="B477" s="104"/>
      <c r="C477" s="104"/>
      <c r="F477" s="104"/>
    </row>
    <row r="478" spans="2:6" ht="15.75" customHeight="1" x14ac:dyDescent="0.25">
      <c r="B478" s="104"/>
      <c r="C478" s="104"/>
      <c r="F478" s="104"/>
    </row>
    <row r="479" spans="2:6" ht="15.75" customHeight="1" x14ac:dyDescent="0.25">
      <c r="B479" s="104"/>
      <c r="C479" s="104"/>
      <c r="F479" s="104"/>
    </row>
    <row r="480" spans="2:6" ht="15.75" customHeight="1" x14ac:dyDescent="0.25">
      <c r="B480" s="104"/>
      <c r="C480" s="104"/>
      <c r="F480" s="104"/>
    </row>
    <row r="481" spans="2:6" ht="15.75" customHeight="1" x14ac:dyDescent="0.25">
      <c r="B481" s="104"/>
      <c r="C481" s="104"/>
      <c r="F481" s="104"/>
    </row>
    <row r="482" spans="2:6" ht="15.75" customHeight="1" x14ac:dyDescent="0.25">
      <c r="B482" s="104"/>
      <c r="C482" s="104"/>
      <c r="F482" s="104"/>
    </row>
    <row r="483" spans="2:6" ht="15.75" customHeight="1" x14ac:dyDescent="0.25">
      <c r="B483" s="104"/>
      <c r="C483" s="104"/>
      <c r="F483" s="104"/>
    </row>
    <row r="484" spans="2:6" ht="15.75" customHeight="1" x14ac:dyDescent="0.25">
      <c r="B484" s="104"/>
      <c r="C484" s="104"/>
      <c r="F484" s="104"/>
    </row>
    <row r="485" spans="2:6" ht="15.75" customHeight="1" x14ac:dyDescent="0.25">
      <c r="B485" s="104"/>
      <c r="C485" s="104"/>
      <c r="F485" s="104"/>
    </row>
    <row r="486" spans="2:6" ht="15.75" customHeight="1" x14ac:dyDescent="0.25">
      <c r="B486" s="104"/>
      <c r="C486" s="104"/>
      <c r="F486" s="104"/>
    </row>
    <row r="487" spans="2:6" ht="15.75" customHeight="1" x14ac:dyDescent="0.25">
      <c r="B487" s="104"/>
      <c r="C487" s="104"/>
      <c r="F487" s="104"/>
    </row>
    <row r="488" spans="2:6" ht="15.75" customHeight="1" x14ac:dyDescent="0.25">
      <c r="B488" s="104"/>
      <c r="C488" s="104"/>
      <c r="F488" s="104"/>
    </row>
    <row r="489" spans="2:6" ht="15.75" customHeight="1" x14ac:dyDescent="0.25">
      <c r="B489" s="104"/>
      <c r="C489" s="104"/>
      <c r="F489" s="104"/>
    </row>
    <row r="490" spans="2:6" ht="15.75" customHeight="1" x14ac:dyDescent="0.25">
      <c r="B490" s="104"/>
      <c r="C490" s="104"/>
      <c r="F490" s="104"/>
    </row>
    <row r="491" spans="2:6" ht="15.75" customHeight="1" x14ac:dyDescent="0.25">
      <c r="B491" s="104"/>
      <c r="C491" s="104"/>
      <c r="F491" s="104"/>
    </row>
    <row r="492" spans="2:6" ht="15.75" customHeight="1" x14ac:dyDescent="0.25">
      <c r="B492" s="104"/>
      <c r="C492" s="104"/>
      <c r="F492" s="104"/>
    </row>
    <row r="493" spans="2:6" ht="15.75" customHeight="1" x14ac:dyDescent="0.25">
      <c r="B493" s="104"/>
      <c r="C493" s="104"/>
      <c r="F493" s="104"/>
    </row>
    <row r="494" spans="2:6" ht="15.75" customHeight="1" x14ac:dyDescent="0.25">
      <c r="B494" s="104"/>
      <c r="C494" s="104"/>
      <c r="F494" s="104"/>
    </row>
    <row r="495" spans="2:6" ht="15.75" customHeight="1" x14ac:dyDescent="0.25">
      <c r="B495" s="104"/>
      <c r="C495" s="104"/>
      <c r="F495" s="104"/>
    </row>
    <row r="496" spans="2:6" ht="15.75" customHeight="1" x14ac:dyDescent="0.25">
      <c r="B496" s="104"/>
      <c r="C496" s="104"/>
      <c r="F496" s="104"/>
    </row>
    <row r="497" spans="2:6" ht="15.75" customHeight="1" x14ac:dyDescent="0.25">
      <c r="B497" s="104"/>
      <c r="C497" s="104"/>
      <c r="F497" s="104"/>
    </row>
    <row r="498" spans="2:6" ht="15.75" customHeight="1" x14ac:dyDescent="0.25">
      <c r="B498" s="104"/>
      <c r="C498" s="104"/>
      <c r="F498" s="104"/>
    </row>
    <row r="499" spans="2:6" ht="15.75" customHeight="1" x14ac:dyDescent="0.25">
      <c r="B499" s="104"/>
      <c r="C499" s="104"/>
      <c r="F499" s="104"/>
    </row>
    <row r="500" spans="2:6" ht="15.75" customHeight="1" x14ac:dyDescent="0.25">
      <c r="B500" s="104"/>
      <c r="C500" s="104"/>
      <c r="F500" s="104"/>
    </row>
    <row r="501" spans="2:6" ht="15.75" customHeight="1" x14ac:dyDescent="0.25">
      <c r="B501" s="104"/>
      <c r="C501" s="104"/>
      <c r="F501" s="104"/>
    </row>
    <row r="502" spans="2:6" ht="15.75" customHeight="1" x14ac:dyDescent="0.25">
      <c r="B502" s="104"/>
      <c r="C502" s="104"/>
      <c r="F502" s="104"/>
    </row>
    <row r="503" spans="2:6" ht="15.75" customHeight="1" x14ac:dyDescent="0.25">
      <c r="B503" s="104"/>
      <c r="C503" s="104"/>
      <c r="F503" s="104"/>
    </row>
    <row r="504" spans="2:6" ht="15.75" customHeight="1" x14ac:dyDescent="0.25">
      <c r="B504" s="104"/>
      <c r="C504" s="104"/>
      <c r="F504" s="104"/>
    </row>
    <row r="505" spans="2:6" ht="15.75" customHeight="1" x14ac:dyDescent="0.25">
      <c r="B505" s="104"/>
      <c r="C505" s="104"/>
      <c r="F505" s="104"/>
    </row>
    <row r="506" spans="2:6" ht="15.75" customHeight="1" x14ac:dyDescent="0.25">
      <c r="B506" s="104"/>
      <c r="C506" s="104"/>
      <c r="F506" s="104"/>
    </row>
    <row r="507" spans="2:6" ht="15.75" customHeight="1" x14ac:dyDescent="0.25">
      <c r="B507" s="104"/>
      <c r="C507" s="104"/>
      <c r="F507" s="104"/>
    </row>
    <row r="508" spans="2:6" ht="15.75" customHeight="1" x14ac:dyDescent="0.25">
      <c r="B508" s="104"/>
      <c r="C508" s="104"/>
      <c r="F508" s="104"/>
    </row>
    <row r="509" spans="2:6" ht="15.75" customHeight="1" x14ac:dyDescent="0.25">
      <c r="B509" s="104"/>
      <c r="C509" s="104"/>
      <c r="F509" s="104"/>
    </row>
    <row r="510" spans="2:6" ht="15.75" customHeight="1" x14ac:dyDescent="0.25">
      <c r="B510" s="104"/>
      <c r="C510" s="104"/>
      <c r="F510" s="104"/>
    </row>
    <row r="511" spans="2:6" ht="15.75" customHeight="1" x14ac:dyDescent="0.25">
      <c r="B511" s="104"/>
      <c r="C511" s="104"/>
      <c r="F511" s="104"/>
    </row>
    <row r="512" spans="2:6" ht="15.75" customHeight="1" x14ac:dyDescent="0.25">
      <c r="B512" s="104"/>
      <c r="C512" s="104"/>
      <c r="F512" s="104"/>
    </row>
    <row r="513" spans="2:6" ht="15.75" customHeight="1" x14ac:dyDescent="0.25">
      <c r="B513" s="104"/>
      <c r="C513" s="104"/>
      <c r="F513" s="104"/>
    </row>
    <row r="514" spans="2:6" ht="15.75" customHeight="1" x14ac:dyDescent="0.25">
      <c r="B514" s="104"/>
      <c r="C514" s="104"/>
      <c r="F514" s="104"/>
    </row>
    <row r="515" spans="2:6" ht="15.75" customHeight="1" x14ac:dyDescent="0.25">
      <c r="B515" s="104"/>
      <c r="C515" s="104"/>
      <c r="F515" s="104"/>
    </row>
    <row r="516" spans="2:6" ht="15.75" customHeight="1" x14ac:dyDescent="0.25">
      <c r="B516" s="104"/>
      <c r="C516" s="104"/>
      <c r="F516" s="104"/>
    </row>
    <row r="517" spans="2:6" ht="15.75" customHeight="1" x14ac:dyDescent="0.25">
      <c r="B517" s="104"/>
      <c r="C517" s="104"/>
      <c r="F517" s="104"/>
    </row>
    <row r="518" spans="2:6" ht="15.75" customHeight="1" x14ac:dyDescent="0.25">
      <c r="B518" s="104"/>
      <c r="C518" s="104"/>
      <c r="F518" s="104"/>
    </row>
    <row r="519" spans="2:6" ht="15.75" customHeight="1" x14ac:dyDescent="0.25">
      <c r="B519" s="104"/>
      <c r="C519" s="104"/>
      <c r="F519" s="104"/>
    </row>
    <row r="520" spans="2:6" ht="15.75" customHeight="1" x14ac:dyDescent="0.25">
      <c r="B520" s="104"/>
      <c r="C520" s="104"/>
      <c r="F520" s="104"/>
    </row>
    <row r="521" spans="2:6" ht="15.75" customHeight="1" x14ac:dyDescent="0.25">
      <c r="B521" s="104"/>
      <c r="C521" s="104"/>
      <c r="F521" s="104"/>
    </row>
    <row r="522" spans="2:6" ht="15.75" customHeight="1" x14ac:dyDescent="0.25">
      <c r="B522" s="104"/>
      <c r="C522" s="104"/>
      <c r="F522" s="104"/>
    </row>
    <row r="523" spans="2:6" ht="15.75" customHeight="1" x14ac:dyDescent="0.25">
      <c r="B523" s="104"/>
      <c r="C523" s="104"/>
      <c r="F523" s="104"/>
    </row>
    <row r="524" spans="2:6" ht="15.75" customHeight="1" x14ac:dyDescent="0.25">
      <c r="B524" s="104"/>
      <c r="C524" s="104"/>
      <c r="F524" s="104"/>
    </row>
    <row r="525" spans="2:6" ht="15.75" customHeight="1" x14ac:dyDescent="0.25">
      <c r="B525" s="104"/>
      <c r="C525" s="104"/>
      <c r="F525" s="104"/>
    </row>
    <row r="526" spans="2:6" ht="15.75" customHeight="1" x14ac:dyDescent="0.25">
      <c r="B526" s="104"/>
      <c r="C526" s="104"/>
      <c r="F526" s="104"/>
    </row>
    <row r="527" spans="2:6" ht="15.75" customHeight="1" x14ac:dyDescent="0.25">
      <c r="B527" s="104"/>
      <c r="C527" s="104"/>
      <c r="F527" s="104"/>
    </row>
    <row r="528" spans="2:6" ht="15.75" customHeight="1" x14ac:dyDescent="0.25">
      <c r="B528" s="104"/>
      <c r="C528" s="104"/>
      <c r="F528" s="104"/>
    </row>
    <row r="529" spans="2:6" ht="15.75" customHeight="1" x14ac:dyDescent="0.25">
      <c r="B529" s="104"/>
      <c r="C529" s="104"/>
      <c r="F529" s="104"/>
    </row>
    <row r="530" spans="2:6" ht="15.75" customHeight="1" x14ac:dyDescent="0.25">
      <c r="B530" s="104"/>
      <c r="C530" s="104"/>
      <c r="F530" s="104"/>
    </row>
    <row r="531" spans="2:6" ht="15.75" customHeight="1" x14ac:dyDescent="0.25">
      <c r="B531" s="104"/>
      <c r="C531" s="104"/>
      <c r="F531" s="104"/>
    </row>
    <row r="532" spans="2:6" ht="15.75" customHeight="1" x14ac:dyDescent="0.25">
      <c r="B532" s="104"/>
      <c r="C532" s="104"/>
      <c r="F532" s="104"/>
    </row>
    <row r="533" spans="2:6" ht="15.75" customHeight="1" x14ac:dyDescent="0.25">
      <c r="B533" s="104"/>
      <c r="C533" s="104"/>
      <c r="F533" s="104"/>
    </row>
    <row r="534" spans="2:6" ht="15.75" customHeight="1" x14ac:dyDescent="0.25">
      <c r="B534" s="104"/>
      <c r="C534" s="104"/>
      <c r="F534" s="104"/>
    </row>
    <row r="535" spans="2:6" ht="15.75" customHeight="1" x14ac:dyDescent="0.25">
      <c r="B535" s="104"/>
      <c r="C535" s="104"/>
      <c r="F535" s="104"/>
    </row>
    <row r="536" spans="2:6" ht="15.75" customHeight="1" x14ac:dyDescent="0.25">
      <c r="B536" s="104"/>
      <c r="C536" s="104"/>
      <c r="F536" s="104"/>
    </row>
    <row r="537" spans="2:6" ht="15.75" customHeight="1" x14ac:dyDescent="0.25">
      <c r="B537" s="104"/>
      <c r="C537" s="104"/>
      <c r="F537" s="104"/>
    </row>
    <row r="538" spans="2:6" ht="15.75" customHeight="1" x14ac:dyDescent="0.25">
      <c r="B538" s="104"/>
      <c r="C538" s="104"/>
      <c r="F538" s="104"/>
    </row>
    <row r="539" spans="2:6" ht="15.75" customHeight="1" x14ac:dyDescent="0.25">
      <c r="B539" s="104"/>
      <c r="C539" s="104"/>
      <c r="F539" s="104"/>
    </row>
    <row r="540" spans="2:6" ht="15.75" customHeight="1" x14ac:dyDescent="0.25">
      <c r="B540" s="104"/>
      <c r="C540" s="104"/>
      <c r="F540" s="104"/>
    </row>
    <row r="541" spans="2:6" ht="15.75" customHeight="1" x14ac:dyDescent="0.25">
      <c r="B541" s="104"/>
      <c r="C541" s="104"/>
      <c r="F541" s="104"/>
    </row>
    <row r="542" spans="2:6" ht="15.75" customHeight="1" x14ac:dyDescent="0.25">
      <c r="B542" s="104"/>
      <c r="C542" s="104"/>
      <c r="F542" s="104"/>
    </row>
    <row r="543" spans="2:6" ht="15.75" customHeight="1" x14ac:dyDescent="0.25">
      <c r="B543" s="104"/>
      <c r="C543" s="104"/>
      <c r="F543" s="104"/>
    </row>
    <row r="544" spans="2:6" ht="15.75" customHeight="1" x14ac:dyDescent="0.25">
      <c r="B544" s="104"/>
      <c r="C544" s="104"/>
      <c r="F544" s="104"/>
    </row>
    <row r="545" spans="2:6" ht="15.75" customHeight="1" x14ac:dyDescent="0.25">
      <c r="B545" s="104"/>
      <c r="C545" s="104"/>
      <c r="F545" s="104"/>
    </row>
    <row r="546" spans="2:6" ht="15.75" customHeight="1" x14ac:dyDescent="0.25">
      <c r="B546" s="104"/>
      <c r="C546" s="104"/>
      <c r="F546" s="104"/>
    </row>
    <row r="547" spans="2:6" ht="15.75" customHeight="1" x14ac:dyDescent="0.25">
      <c r="B547" s="104"/>
      <c r="C547" s="104"/>
      <c r="F547" s="104"/>
    </row>
    <row r="548" spans="2:6" ht="15.75" customHeight="1" x14ac:dyDescent="0.25">
      <c r="B548" s="104"/>
      <c r="C548" s="104"/>
      <c r="F548" s="104"/>
    </row>
    <row r="549" spans="2:6" ht="15.75" customHeight="1" x14ac:dyDescent="0.25">
      <c r="B549" s="104"/>
      <c r="C549" s="104"/>
      <c r="F549" s="104"/>
    </row>
    <row r="550" spans="2:6" ht="15.75" customHeight="1" x14ac:dyDescent="0.25">
      <c r="B550" s="104"/>
      <c r="C550" s="104"/>
      <c r="F550" s="104"/>
    </row>
    <row r="551" spans="2:6" ht="15.75" customHeight="1" x14ac:dyDescent="0.25">
      <c r="B551" s="104"/>
      <c r="C551" s="104"/>
      <c r="F551" s="104"/>
    </row>
    <row r="552" spans="2:6" ht="15.75" customHeight="1" x14ac:dyDescent="0.25">
      <c r="B552" s="104"/>
      <c r="C552" s="104"/>
      <c r="F552" s="104"/>
    </row>
    <row r="553" spans="2:6" ht="15.75" customHeight="1" x14ac:dyDescent="0.25">
      <c r="B553" s="104"/>
      <c r="C553" s="104"/>
      <c r="F553" s="104"/>
    </row>
    <row r="554" spans="2:6" ht="15.75" customHeight="1" x14ac:dyDescent="0.25">
      <c r="B554" s="104"/>
      <c r="C554" s="104"/>
      <c r="F554" s="104"/>
    </row>
    <row r="555" spans="2:6" ht="15.75" customHeight="1" x14ac:dyDescent="0.25">
      <c r="B555" s="104"/>
      <c r="C555" s="104"/>
      <c r="F555" s="104"/>
    </row>
    <row r="556" spans="2:6" ht="15.75" customHeight="1" x14ac:dyDescent="0.25">
      <c r="B556" s="104"/>
      <c r="C556" s="104"/>
      <c r="F556" s="104"/>
    </row>
    <row r="557" spans="2:6" ht="15.75" customHeight="1" x14ac:dyDescent="0.25">
      <c r="B557" s="104"/>
      <c r="C557" s="104"/>
      <c r="F557" s="104"/>
    </row>
    <row r="558" spans="2:6" ht="15.75" customHeight="1" x14ac:dyDescent="0.25">
      <c r="B558" s="104"/>
      <c r="C558" s="104"/>
      <c r="F558" s="104"/>
    </row>
    <row r="559" spans="2:6" ht="15.75" customHeight="1" x14ac:dyDescent="0.25">
      <c r="B559" s="104"/>
      <c r="C559" s="104"/>
      <c r="F559" s="104"/>
    </row>
    <row r="560" spans="2:6" ht="15.75" customHeight="1" x14ac:dyDescent="0.25">
      <c r="B560" s="104"/>
      <c r="C560" s="104"/>
      <c r="F560" s="104"/>
    </row>
    <row r="561" spans="2:6" ht="15.75" customHeight="1" x14ac:dyDescent="0.25">
      <c r="B561" s="104"/>
      <c r="C561" s="104"/>
      <c r="F561" s="104"/>
    </row>
    <row r="562" spans="2:6" ht="15.75" customHeight="1" x14ac:dyDescent="0.25">
      <c r="B562" s="104"/>
      <c r="C562" s="104"/>
      <c r="F562" s="104"/>
    </row>
    <row r="563" spans="2:6" ht="15.75" customHeight="1" x14ac:dyDescent="0.25">
      <c r="B563" s="104"/>
      <c r="C563" s="104"/>
      <c r="F563" s="104"/>
    </row>
    <row r="564" spans="2:6" ht="15.75" customHeight="1" x14ac:dyDescent="0.25">
      <c r="B564" s="104"/>
      <c r="C564" s="104"/>
      <c r="F564" s="104"/>
    </row>
    <row r="565" spans="2:6" ht="15.75" customHeight="1" x14ac:dyDescent="0.25">
      <c r="B565" s="104"/>
      <c r="C565" s="104"/>
      <c r="F565" s="104"/>
    </row>
    <row r="566" spans="2:6" ht="15.75" customHeight="1" x14ac:dyDescent="0.25">
      <c r="B566" s="104"/>
      <c r="C566" s="104"/>
      <c r="F566" s="104"/>
    </row>
    <row r="567" spans="2:6" ht="15.75" customHeight="1" x14ac:dyDescent="0.25">
      <c r="B567" s="104"/>
      <c r="C567" s="104"/>
      <c r="F567" s="104"/>
    </row>
    <row r="568" spans="2:6" ht="15.75" customHeight="1" x14ac:dyDescent="0.25">
      <c r="B568" s="104"/>
      <c r="C568" s="104"/>
      <c r="F568" s="104"/>
    </row>
    <row r="569" spans="2:6" ht="15.75" customHeight="1" x14ac:dyDescent="0.25">
      <c r="B569" s="104"/>
      <c r="C569" s="104"/>
      <c r="F569" s="104"/>
    </row>
    <row r="570" spans="2:6" ht="15.75" customHeight="1" x14ac:dyDescent="0.25">
      <c r="B570" s="104"/>
      <c r="C570" s="104"/>
      <c r="F570" s="104"/>
    </row>
    <row r="571" spans="2:6" ht="15.75" customHeight="1" x14ac:dyDescent="0.25">
      <c r="B571" s="104"/>
      <c r="C571" s="104"/>
      <c r="F571" s="104"/>
    </row>
    <row r="572" spans="2:6" ht="15.75" customHeight="1" x14ac:dyDescent="0.25">
      <c r="B572" s="104"/>
      <c r="C572" s="104"/>
      <c r="F572" s="104"/>
    </row>
    <row r="573" spans="2:6" ht="15.75" customHeight="1" x14ac:dyDescent="0.25">
      <c r="B573" s="104"/>
      <c r="C573" s="104"/>
      <c r="F573" s="104"/>
    </row>
    <row r="574" spans="2:6" ht="15.75" customHeight="1" x14ac:dyDescent="0.25">
      <c r="B574" s="104"/>
      <c r="C574" s="104"/>
      <c r="F574" s="104"/>
    </row>
    <row r="575" spans="2:6" ht="15.75" customHeight="1" x14ac:dyDescent="0.25">
      <c r="B575" s="104"/>
      <c r="C575" s="104"/>
      <c r="F575" s="104"/>
    </row>
    <row r="576" spans="2:6" ht="15.75" customHeight="1" x14ac:dyDescent="0.25">
      <c r="B576" s="104"/>
      <c r="C576" s="104"/>
      <c r="F576" s="104"/>
    </row>
    <row r="577" spans="2:6" ht="15.75" customHeight="1" x14ac:dyDescent="0.25">
      <c r="B577" s="104"/>
      <c r="C577" s="104"/>
      <c r="F577" s="104"/>
    </row>
    <row r="578" spans="2:6" ht="15.75" customHeight="1" x14ac:dyDescent="0.25">
      <c r="B578" s="104"/>
      <c r="C578" s="104"/>
      <c r="F578" s="104"/>
    </row>
    <row r="579" spans="2:6" ht="15.75" customHeight="1" x14ac:dyDescent="0.25">
      <c r="B579" s="104"/>
      <c r="C579" s="104"/>
      <c r="F579" s="104"/>
    </row>
    <row r="580" spans="2:6" ht="15.75" customHeight="1" x14ac:dyDescent="0.25">
      <c r="B580" s="104"/>
      <c r="C580" s="104"/>
      <c r="F580" s="104"/>
    </row>
    <row r="581" spans="2:6" ht="15.75" customHeight="1" x14ac:dyDescent="0.25">
      <c r="B581" s="104"/>
      <c r="C581" s="104"/>
      <c r="F581" s="104"/>
    </row>
    <row r="582" spans="2:6" ht="15.75" customHeight="1" x14ac:dyDescent="0.25">
      <c r="B582" s="104"/>
      <c r="C582" s="104"/>
      <c r="F582" s="104"/>
    </row>
    <row r="583" spans="2:6" ht="15.75" customHeight="1" x14ac:dyDescent="0.25">
      <c r="B583" s="104"/>
      <c r="C583" s="104"/>
      <c r="F583" s="104"/>
    </row>
    <row r="584" spans="2:6" ht="15.75" customHeight="1" x14ac:dyDescent="0.25">
      <c r="B584" s="104"/>
      <c r="C584" s="104"/>
      <c r="F584" s="104"/>
    </row>
    <row r="585" spans="2:6" ht="15.75" customHeight="1" x14ac:dyDescent="0.25">
      <c r="B585" s="104"/>
      <c r="C585" s="104"/>
      <c r="F585" s="104"/>
    </row>
    <row r="586" spans="2:6" ht="15.75" customHeight="1" x14ac:dyDescent="0.25">
      <c r="B586" s="104"/>
      <c r="C586" s="104"/>
      <c r="F586" s="104"/>
    </row>
    <row r="587" spans="2:6" ht="15.75" customHeight="1" x14ac:dyDescent="0.25">
      <c r="B587" s="104"/>
      <c r="C587" s="104"/>
      <c r="F587" s="104"/>
    </row>
    <row r="588" spans="2:6" ht="15.75" customHeight="1" x14ac:dyDescent="0.25">
      <c r="B588" s="104"/>
      <c r="C588" s="104"/>
      <c r="F588" s="104"/>
    </row>
    <row r="589" spans="2:6" ht="15.75" customHeight="1" x14ac:dyDescent="0.25">
      <c r="B589" s="104"/>
      <c r="C589" s="104"/>
      <c r="F589" s="104"/>
    </row>
    <row r="590" spans="2:6" ht="15.75" customHeight="1" x14ac:dyDescent="0.25">
      <c r="B590" s="104"/>
      <c r="C590" s="104"/>
      <c r="F590" s="104"/>
    </row>
    <row r="591" spans="2:6" ht="15.75" customHeight="1" x14ac:dyDescent="0.25">
      <c r="B591" s="104"/>
      <c r="C591" s="104"/>
      <c r="F591" s="104"/>
    </row>
    <row r="592" spans="2:6" ht="15.75" customHeight="1" x14ac:dyDescent="0.25">
      <c r="B592" s="104"/>
      <c r="C592" s="104"/>
      <c r="F592" s="104"/>
    </row>
    <row r="593" spans="2:6" ht="15.75" customHeight="1" x14ac:dyDescent="0.25">
      <c r="B593" s="104"/>
      <c r="C593" s="104"/>
      <c r="F593" s="104"/>
    </row>
    <row r="594" spans="2:6" ht="15.75" customHeight="1" x14ac:dyDescent="0.25">
      <c r="B594" s="104"/>
      <c r="C594" s="104"/>
      <c r="F594" s="104"/>
    </row>
    <row r="595" spans="2:6" ht="15.75" customHeight="1" x14ac:dyDescent="0.25">
      <c r="B595" s="104"/>
      <c r="C595" s="104"/>
      <c r="F595" s="104"/>
    </row>
    <row r="596" spans="2:6" ht="15.75" customHeight="1" x14ac:dyDescent="0.25">
      <c r="B596" s="104"/>
      <c r="C596" s="104"/>
      <c r="F596" s="104"/>
    </row>
    <row r="597" spans="2:6" ht="15.75" customHeight="1" x14ac:dyDescent="0.25">
      <c r="B597" s="104"/>
      <c r="C597" s="104"/>
      <c r="F597" s="104"/>
    </row>
    <row r="598" spans="2:6" ht="15.75" customHeight="1" x14ac:dyDescent="0.25">
      <c r="B598" s="104"/>
      <c r="C598" s="104"/>
      <c r="F598" s="104"/>
    </row>
    <row r="599" spans="2:6" ht="15.75" customHeight="1" x14ac:dyDescent="0.25">
      <c r="B599" s="104"/>
      <c r="C599" s="104"/>
      <c r="F599" s="104"/>
    </row>
    <row r="600" spans="2:6" ht="15.75" customHeight="1" x14ac:dyDescent="0.25">
      <c r="B600" s="104"/>
      <c r="C600" s="104"/>
      <c r="F600" s="104"/>
    </row>
    <row r="601" spans="2:6" ht="15.75" customHeight="1" x14ac:dyDescent="0.25">
      <c r="B601" s="104"/>
      <c r="C601" s="104"/>
      <c r="F601" s="104"/>
    </row>
    <row r="602" spans="2:6" ht="15.75" customHeight="1" x14ac:dyDescent="0.25">
      <c r="B602" s="104"/>
      <c r="C602" s="104"/>
      <c r="F602" s="104"/>
    </row>
    <row r="603" spans="2:6" ht="15.75" customHeight="1" x14ac:dyDescent="0.25">
      <c r="B603" s="104"/>
      <c r="C603" s="104"/>
      <c r="F603" s="104"/>
    </row>
    <row r="604" spans="2:6" ht="15.75" customHeight="1" x14ac:dyDescent="0.25">
      <c r="B604" s="104"/>
      <c r="C604" s="104"/>
      <c r="F604" s="104"/>
    </row>
    <row r="605" spans="2:6" ht="15.75" customHeight="1" x14ac:dyDescent="0.25">
      <c r="B605" s="104"/>
      <c r="C605" s="104"/>
      <c r="F605" s="104"/>
    </row>
    <row r="606" spans="2:6" ht="15.75" customHeight="1" x14ac:dyDescent="0.25">
      <c r="B606" s="104"/>
      <c r="C606" s="104"/>
      <c r="F606" s="104"/>
    </row>
    <row r="607" spans="2:6" ht="15.75" customHeight="1" x14ac:dyDescent="0.25">
      <c r="B607" s="104"/>
      <c r="C607" s="104"/>
      <c r="F607" s="104"/>
    </row>
    <row r="608" spans="2:6" ht="15.75" customHeight="1" x14ac:dyDescent="0.25">
      <c r="B608" s="104"/>
      <c r="C608" s="104"/>
      <c r="F608" s="104"/>
    </row>
    <row r="609" spans="2:6" ht="15.75" customHeight="1" x14ac:dyDescent="0.25">
      <c r="B609" s="104"/>
      <c r="C609" s="104"/>
      <c r="F609" s="104"/>
    </row>
    <row r="610" spans="2:6" ht="15.75" customHeight="1" x14ac:dyDescent="0.25">
      <c r="B610" s="104"/>
      <c r="C610" s="104"/>
      <c r="F610" s="104"/>
    </row>
    <row r="611" spans="2:6" ht="15.75" customHeight="1" x14ac:dyDescent="0.25">
      <c r="B611" s="104"/>
      <c r="C611" s="104"/>
      <c r="F611" s="104"/>
    </row>
    <row r="612" spans="2:6" ht="15.75" customHeight="1" x14ac:dyDescent="0.25">
      <c r="B612" s="104"/>
      <c r="C612" s="104"/>
      <c r="F612" s="104"/>
    </row>
    <row r="613" spans="2:6" ht="15.75" customHeight="1" x14ac:dyDescent="0.25">
      <c r="B613" s="104"/>
      <c r="C613" s="104"/>
      <c r="F613" s="104"/>
    </row>
    <row r="614" spans="2:6" ht="15.75" customHeight="1" x14ac:dyDescent="0.25">
      <c r="B614" s="104"/>
      <c r="C614" s="104"/>
      <c r="F614" s="104"/>
    </row>
    <row r="615" spans="2:6" ht="15.75" customHeight="1" x14ac:dyDescent="0.25">
      <c r="B615" s="104"/>
      <c r="C615" s="104"/>
      <c r="F615" s="104"/>
    </row>
    <row r="616" spans="2:6" ht="15.75" customHeight="1" x14ac:dyDescent="0.25">
      <c r="B616" s="104"/>
      <c r="C616" s="104"/>
      <c r="F616" s="104"/>
    </row>
    <row r="617" spans="2:6" ht="15.75" customHeight="1" x14ac:dyDescent="0.25">
      <c r="B617" s="104"/>
      <c r="C617" s="104"/>
      <c r="F617" s="104"/>
    </row>
    <row r="618" spans="2:6" ht="15.75" customHeight="1" x14ac:dyDescent="0.25">
      <c r="B618" s="104"/>
      <c r="C618" s="104"/>
      <c r="F618" s="104"/>
    </row>
    <row r="619" spans="2:6" ht="15.75" customHeight="1" x14ac:dyDescent="0.25">
      <c r="B619" s="104"/>
      <c r="C619" s="104"/>
      <c r="F619" s="104"/>
    </row>
    <row r="620" spans="2:6" ht="15.75" customHeight="1" x14ac:dyDescent="0.25">
      <c r="B620" s="104"/>
      <c r="C620" s="104"/>
      <c r="F620" s="104"/>
    </row>
    <row r="621" spans="2:6" ht="15.75" customHeight="1" x14ac:dyDescent="0.25">
      <c r="B621" s="104"/>
      <c r="C621" s="104"/>
      <c r="F621" s="104"/>
    </row>
    <row r="622" spans="2:6" ht="15.75" customHeight="1" x14ac:dyDescent="0.25">
      <c r="B622" s="104"/>
      <c r="C622" s="104"/>
      <c r="F622" s="104"/>
    </row>
    <row r="623" spans="2:6" ht="15.75" customHeight="1" x14ac:dyDescent="0.25">
      <c r="B623" s="104"/>
      <c r="C623" s="104"/>
      <c r="F623" s="104"/>
    </row>
    <row r="624" spans="2:6" ht="15.75" customHeight="1" x14ac:dyDescent="0.25">
      <c r="B624" s="104"/>
      <c r="C624" s="104"/>
      <c r="F624" s="104"/>
    </row>
    <row r="625" spans="2:6" ht="15.75" customHeight="1" x14ac:dyDescent="0.25">
      <c r="B625" s="104"/>
      <c r="C625" s="104"/>
      <c r="F625" s="104"/>
    </row>
    <row r="626" spans="2:6" ht="15.75" customHeight="1" x14ac:dyDescent="0.25">
      <c r="B626" s="104"/>
      <c r="C626" s="104"/>
      <c r="F626" s="104"/>
    </row>
    <row r="627" spans="2:6" ht="15.75" customHeight="1" x14ac:dyDescent="0.25">
      <c r="B627" s="104"/>
      <c r="C627" s="104"/>
      <c r="F627" s="104"/>
    </row>
    <row r="628" spans="2:6" ht="15.75" customHeight="1" x14ac:dyDescent="0.25">
      <c r="B628" s="104"/>
      <c r="C628" s="104"/>
      <c r="F628" s="104"/>
    </row>
    <row r="629" spans="2:6" ht="15.75" customHeight="1" x14ac:dyDescent="0.25">
      <c r="B629" s="104"/>
      <c r="C629" s="104"/>
      <c r="F629" s="104"/>
    </row>
    <row r="630" spans="2:6" ht="15.75" customHeight="1" x14ac:dyDescent="0.25">
      <c r="B630" s="104"/>
      <c r="C630" s="104"/>
      <c r="F630" s="104"/>
    </row>
    <row r="631" spans="2:6" ht="15.75" customHeight="1" x14ac:dyDescent="0.25">
      <c r="B631" s="104"/>
      <c r="C631" s="104"/>
      <c r="F631" s="104"/>
    </row>
    <row r="632" spans="2:6" ht="15.75" customHeight="1" x14ac:dyDescent="0.25">
      <c r="B632" s="104"/>
      <c r="C632" s="104"/>
      <c r="F632" s="104"/>
    </row>
    <row r="633" spans="2:6" ht="15.75" customHeight="1" x14ac:dyDescent="0.25">
      <c r="B633" s="104"/>
      <c r="C633" s="104"/>
      <c r="F633" s="104"/>
    </row>
    <row r="634" spans="2:6" ht="15.75" customHeight="1" x14ac:dyDescent="0.25">
      <c r="B634" s="104"/>
      <c r="C634" s="104"/>
      <c r="F634" s="104"/>
    </row>
    <row r="635" spans="2:6" ht="15.75" customHeight="1" x14ac:dyDescent="0.25">
      <c r="B635" s="104"/>
      <c r="C635" s="104"/>
      <c r="F635" s="104"/>
    </row>
    <row r="636" spans="2:6" ht="15.75" customHeight="1" x14ac:dyDescent="0.25">
      <c r="B636" s="104"/>
      <c r="C636" s="104"/>
      <c r="F636" s="104"/>
    </row>
    <row r="637" spans="2:6" ht="15.75" customHeight="1" x14ac:dyDescent="0.25">
      <c r="B637" s="104"/>
      <c r="C637" s="104"/>
      <c r="F637" s="104"/>
    </row>
    <row r="638" spans="2:6" ht="15.75" customHeight="1" x14ac:dyDescent="0.25">
      <c r="B638" s="104"/>
      <c r="C638" s="104"/>
      <c r="F638" s="104"/>
    </row>
    <row r="639" spans="2:6" ht="15.75" customHeight="1" x14ac:dyDescent="0.25">
      <c r="B639" s="104"/>
      <c r="C639" s="104"/>
      <c r="F639" s="104"/>
    </row>
    <row r="640" spans="2:6" ht="15.75" customHeight="1" x14ac:dyDescent="0.25">
      <c r="B640" s="104"/>
      <c r="C640" s="104"/>
      <c r="F640" s="104"/>
    </row>
    <row r="641" spans="2:6" ht="15.75" customHeight="1" x14ac:dyDescent="0.25">
      <c r="B641" s="104"/>
      <c r="C641" s="104"/>
      <c r="F641" s="104"/>
    </row>
    <row r="642" spans="2:6" ht="15.75" customHeight="1" x14ac:dyDescent="0.25">
      <c r="B642" s="104"/>
      <c r="C642" s="104"/>
      <c r="F642" s="104"/>
    </row>
    <row r="643" spans="2:6" ht="15.75" customHeight="1" x14ac:dyDescent="0.25">
      <c r="B643" s="104"/>
      <c r="C643" s="104"/>
      <c r="F643" s="104"/>
    </row>
    <row r="644" spans="2:6" ht="15.75" customHeight="1" x14ac:dyDescent="0.25">
      <c r="B644" s="104"/>
      <c r="C644" s="104"/>
      <c r="F644" s="104"/>
    </row>
    <row r="645" spans="2:6" ht="15.75" customHeight="1" x14ac:dyDescent="0.25">
      <c r="B645" s="104"/>
      <c r="C645" s="104"/>
      <c r="F645" s="104"/>
    </row>
    <row r="646" spans="2:6" ht="15.75" customHeight="1" x14ac:dyDescent="0.25">
      <c r="B646" s="104"/>
      <c r="C646" s="104"/>
      <c r="F646" s="104"/>
    </row>
    <row r="647" spans="2:6" ht="15.75" customHeight="1" x14ac:dyDescent="0.25">
      <c r="B647" s="104"/>
      <c r="C647" s="104"/>
      <c r="F647" s="104"/>
    </row>
    <row r="648" spans="2:6" ht="15.75" customHeight="1" x14ac:dyDescent="0.25">
      <c r="B648" s="104"/>
      <c r="C648" s="104"/>
      <c r="F648" s="104"/>
    </row>
    <row r="649" spans="2:6" ht="15.75" customHeight="1" x14ac:dyDescent="0.25">
      <c r="B649" s="104"/>
      <c r="C649" s="104"/>
      <c r="F649" s="104"/>
    </row>
    <row r="650" spans="2:6" ht="15.75" customHeight="1" x14ac:dyDescent="0.25">
      <c r="B650" s="104"/>
      <c r="C650" s="104"/>
      <c r="F650" s="104"/>
    </row>
    <row r="651" spans="2:6" ht="15.75" customHeight="1" x14ac:dyDescent="0.25">
      <c r="B651" s="104"/>
      <c r="C651" s="104"/>
      <c r="F651" s="104"/>
    </row>
    <row r="652" spans="2:6" ht="15.75" customHeight="1" x14ac:dyDescent="0.25">
      <c r="B652" s="104"/>
      <c r="C652" s="104"/>
      <c r="F652" s="104"/>
    </row>
    <row r="653" spans="2:6" ht="15.75" customHeight="1" x14ac:dyDescent="0.25">
      <c r="B653" s="104"/>
      <c r="C653" s="104"/>
      <c r="F653" s="104"/>
    </row>
    <row r="654" spans="2:6" ht="15.75" customHeight="1" x14ac:dyDescent="0.25">
      <c r="B654" s="104"/>
      <c r="C654" s="104"/>
      <c r="F654" s="104"/>
    </row>
    <row r="655" spans="2:6" ht="15.75" customHeight="1" x14ac:dyDescent="0.25">
      <c r="B655" s="104"/>
      <c r="C655" s="104"/>
      <c r="F655" s="104"/>
    </row>
    <row r="656" spans="2:6" ht="15.75" customHeight="1" x14ac:dyDescent="0.25">
      <c r="B656" s="104"/>
      <c r="C656" s="104"/>
      <c r="F656" s="104"/>
    </row>
    <row r="657" spans="2:6" ht="15.75" customHeight="1" x14ac:dyDescent="0.25">
      <c r="B657" s="104"/>
      <c r="C657" s="104"/>
      <c r="F657" s="104"/>
    </row>
    <row r="658" spans="2:6" ht="15.75" customHeight="1" x14ac:dyDescent="0.25">
      <c r="B658" s="104"/>
      <c r="C658" s="104"/>
      <c r="F658" s="104"/>
    </row>
    <row r="659" spans="2:6" ht="15.75" customHeight="1" x14ac:dyDescent="0.25">
      <c r="B659" s="104"/>
      <c r="C659" s="104"/>
      <c r="F659" s="104"/>
    </row>
    <row r="660" spans="2:6" ht="15.75" customHeight="1" x14ac:dyDescent="0.25">
      <c r="B660" s="104"/>
      <c r="C660" s="104"/>
      <c r="F660" s="104"/>
    </row>
    <row r="661" spans="2:6" ht="15.75" customHeight="1" x14ac:dyDescent="0.25">
      <c r="B661" s="104"/>
      <c r="C661" s="104"/>
      <c r="F661" s="104"/>
    </row>
    <row r="662" spans="2:6" ht="15.75" customHeight="1" x14ac:dyDescent="0.25">
      <c r="B662" s="104"/>
      <c r="C662" s="104"/>
      <c r="F662" s="104"/>
    </row>
    <row r="663" spans="2:6" ht="15.75" customHeight="1" x14ac:dyDescent="0.25">
      <c r="B663" s="104"/>
      <c r="C663" s="104"/>
      <c r="F663" s="104"/>
    </row>
    <row r="664" spans="2:6" ht="15.75" customHeight="1" x14ac:dyDescent="0.25">
      <c r="B664" s="104"/>
      <c r="C664" s="104"/>
      <c r="F664" s="104"/>
    </row>
    <row r="665" spans="2:6" ht="15.75" customHeight="1" x14ac:dyDescent="0.25">
      <c r="B665" s="104"/>
      <c r="C665" s="104"/>
      <c r="F665" s="104"/>
    </row>
    <row r="666" spans="2:6" ht="15.75" customHeight="1" x14ac:dyDescent="0.25">
      <c r="B666" s="104"/>
      <c r="C666" s="104"/>
      <c r="F666" s="104"/>
    </row>
    <row r="667" spans="2:6" ht="15.75" customHeight="1" x14ac:dyDescent="0.25">
      <c r="B667" s="104"/>
      <c r="C667" s="104"/>
      <c r="F667" s="104"/>
    </row>
    <row r="668" spans="2:6" ht="15.75" customHeight="1" x14ac:dyDescent="0.25">
      <c r="B668" s="104"/>
      <c r="C668" s="104"/>
      <c r="F668" s="104"/>
    </row>
    <row r="669" spans="2:6" ht="15.75" customHeight="1" x14ac:dyDescent="0.25">
      <c r="B669" s="104"/>
      <c r="C669" s="104"/>
      <c r="F669" s="104"/>
    </row>
    <row r="670" spans="2:6" ht="15.75" customHeight="1" x14ac:dyDescent="0.25">
      <c r="B670" s="104"/>
      <c r="C670" s="104"/>
      <c r="F670" s="104"/>
    </row>
    <row r="671" spans="2:6" ht="15.75" customHeight="1" x14ac:dyDescent="0.25">
      <c r="B671" s="104"/>
      <c r="C671" s="104"/>
      <c r="F671" s="104"/>
    </row>
    <row r="672" spans="2:6" ht="15.75" customHeight="1" x14ac:dyDescent="0.25">
      <c r="B672" s="104"/>
      <c r="C672" s="104"/>
      <c r="F672" s="104"/>
    </row>
    <row r="673" spans="2:6" ht="15.75" customHeight="1" x14ac:dyDescent="0.25">
      <c r="B673" s="104"/>
      <c r="C673" s="104"/>
      <c r="F673" s="104"/>
    </row>
    <row r="674" spans="2:6" ht="15.75" customHeight="1" x14ac:dyDescent="0.25">
      <c r="B674" s="104"/>
      <c r="C674" s="104"/>
      <c r="F674" s="104"/>
    </row>
    <row r="675" spans="2:6" ht="15.75" customHeight="1" x14ac:dyDescent="0.25">
      <c r="B675" s="104"/>
      <c r="C675" s="104"/>
      <c r="F675" s="104"/>
    </row>
    <row r="676" spans="2:6" ht="15.75" customHeight="1" x14ac:dyDescent="0.25">
      <c r="B676" s="104"/>
      <c r="C676" s="104"/>
      <c r="F676" s="104"/>
    </row>
    <row r="677" spans="2:6" ht="15.75" customHeight="1" x14ac:dyDescent="0.25">
      <c r="B677" s="104"/>
      <c r="C677" s="104"/>
      <c r="F677" s="104"/>
    </row>
    <row r="678" spans="2:6" ht="15.75" customHeight="1" x14ac:dyDescent="0.25">
      <c r="B678" s="104"/>
      <c r="C678" s="104"/>
      <c r="F678" s="104"/>
    </row>
    <row r="679" spans="2:6" ht="15.75" customHeight="1" x14ac:dyDescent="0.25">
      <c r="B679" s="104"/>
      <c r="C679" s="104"/>
      <c r="F679" s="104"/>
    </row>
    <row r="680" spans="2:6" ht="15.75" customHeight="1" x14ac:dyDescent="0.25">
      <c r="B680" s="104"/>
      <c r="C680" s="104"/>
      <c r="F680" s="104"/>
    </row>
    <row r="681" spans="2:6" ht="15.75" customHeight="1" x14ac:dyDescent="0.25">
      <c r="B681" s="104"/>
      <c r="C681" s="104"/>
      <c r="F681" s="104"/>
    </row>
    <row r="682" spans="2:6" ht="15.75" customHeight="1" x14ac:dyDescent="0.25">
      <c r="B682" s="104"/>
      <c r="C682" s="104"/>
      <c r="F682" s="104"/>
    </row>
    <row r="683" spans="2:6" ht="15.75" customHeight="1" x14ac:dyDescent="0.25">
      <c r="B683" s="104"/>
      <c r="C683" s="104"/>
      <c r="F683" s="104"/>
    </row>
    <row r="684" spans="2:6" ht="15.75" customHeight="1" x14ac:dyDescent="0.25">
      <c r="B684" s="104"/>
      <c r="C684" s="104"/>
      <c r="F684" s="104"/>
    </row>
    <row r="685" spans="2:6" ht="15.75" customHeight="1" x14ac:dyDescent="0.25">
      <c r="B685" s="104"/>
      <c r="C685" s="104"/>
      <c r="F685" s="104"/>
    </row>
    <row r="686" spans="2:6" ht="15.75" customHeight="1" x14ac:dyDescent="0.25">
      <c r="B686" s="104"/>
      <c r="C686" s="104"/>
      <c r="F686" s="104"/>
    </row>
    <row r="687" spans="2:6" ht="15.75" customHeight="1" x14ac:dyDescent="0.25">
      <c r="B687" s="104"/>
      <c r="C687" s="104"/>
      <c r="F687" s="104"/>
    </row>
    <row r="688" spans="2:6" ht="15.75" customHeight="1" x14ac:dyDescent="0.25">
      <c r="B688" s="104"/>
      <c r="C688" s="104"/>
      <c r="F688" s="104"/>
    </row>
    <row r="689" spans="2:6" ht="15.75" customHeight="1" x14ac:dyDescent="0.25">
      <c r="B689" s="104"/>
      <c r="C689" s="104"/>
      <c r="F689" s="104"/>
    </row>
    <row r="690" spans="2:6" ht="15.75" customHeight="1" x14ac:dyDescent="0.25">
      <c r="B690" s="104"/>
      <c r="C690" s="104"/>
      <c r="F690" s="104"/>
    </row>
    <row r="691" spans="2:6" ht="15.75" customHeight="1" x14ac:dyDescent="0.25">
      <c r="B691" s="104"/>
      <c r="C691" s="104"/>
      <c r="F691" s="104"/>
    </row>
    <row r="692" spans="2:6" ht="15.75" customHeight="1" x14ac:dyDescent="0.25">
      <c r="B692" s="104"/>
      <c r="C692" s="104"/>
      <c r="F692" s="104"/>
    </row>
    <row r="693" spans="2:6" ht="15.75" customHeight="1" x14ac:dyDescent="0.25">
      <c r="B693" s="104"/>
      <c r="C693" s="104"/>
      <c r="F693" s="104"/>
    </row>
    <row r="694" spans="2:6" ht="15.75" customHeight="1" x14ac:dyDescent="0.25">
      <c r="B694" s="104"/>
      <c r="C694" s="104"/>
      <c r="F694" s="104"/>
    </row>
    <row r="695" spans="2:6" ht="15.75" customHeight="1" x14ac:dyDescent="0.25">
      <c r="B695" s="104"/>
      <c r="C695" s="104"/>
      <c r="F695" s="104"/>
    </row>
    <row r="696" spans="2:6" ht="15.75" customHeight="1" x14ac:dyDescent="0.25">
      <c r="B696" s="104"/>
      <c r="C696" s="104"/>
      <c r="F696" s="104"/>
    </row>
    <row r="697" spans="2:6" ht="15.75" customHeight="1" x14ac:dyDescent="0.25">
      <c r="B697" s="104"/>
      <c r="C697" s="104"/>
      <c r="F697" s="104"/>
    </row>
    <row r="698" spans="2:6" ht="15.75" customHeight="1" x14ac:dyDescent="0.25">
      <c r="B698" s="104"/>
      <c r="C698" s="104"/>
      <c r="F698" s="104"/>
    </row>
    <row r="699" spans="2:6" ht="15.75" customHeight="1" x14ac:dyDescent="0.25">
      <c r="B699" s="104"/>
      <c r="C699" s="104"/>
      <c r="F699" s="104"/>
    </row>
    <row r="700" spans="2:6" ht="15.75" customHeight="1" x14ac:dyDescent="0.25">
      <c r="B700" s="104"/>
      <c r="C700" s="104"/>
      <c r="F700" s="104"/>
    </row>
    <row r="701" spans="2:6" ht="15.75" customHeight="1" x14ac:dyDescent="0.25">
      <c r="B701" s="104"/>
      <c r="C701" s="104"/>
      <c r="F701" s="104"/>
    </row>
    <row r="702" spans="2:6" ht="15.75" customHeight="1" x14ac:dyDescent="0.25">
      <c r="B702" s="104"/>
      <c r="C702" s="104"/>
      <c r="F702" s="104"/>
    </row>
    <row r="703" spans="2:6" ht="15.75" customHeight="1" x14ac:dyDescent="0.25">
      <c r="B703" s="104"/>
      <c r="C703" s="104"/>
      <c r="F703" s="104"/>
    </row>
    <row r="704" spans="2:6" ht="15.75" customHeight="1" x14ac:dyDescent="0.25">
      <c r="B704" s="104"/>
      <c r="C704" s="104"/>
      <c r="F704" s="104"/>
    </row>
    <row r="705" spans="2:6" ht="15.75" customHeight="1" x14ac:dyDescent="0.25">
      <c r="B705" s="104"/>
      <c r="C705" s="104"/>
      <c r="F705" s="104"/>
    </row>
    <row r="706" spans="2:6" ht="15.75" customHeight="1" x14ac:dyDescent="0.25">
      <c r="B706" s="104"/>
      <c r="C706" s="104"/>
      <c r="F706" s="104"/>
    </row>
    <row r="707" spans="2:6" ht="15.75" customHeight="1" x14ac:dyDescent="0.25">
      <c r="B707" s="104"/>
      <c r="C707" s="104"/>
      <c r="F707" s="104"/>
    </row>
    <row r="708" spans="2:6" ht="15.75" customHeight="1" x14ac:dyDescent="0.25">
      <c r="B708" s="104"/>
      <c r="C708" s="104"/>
      <c r="F708" s="104"/>
    </row>
    <row r="709" spans="2:6" ht="15.75" customHeight="1" x14ac:dyDescent="0.25">
      <c r="B709" s="104"/>
      <c r="C709" s="104"/>
      <c r="F709" s="104"/>
    </row>
    <row r="710" spans="2:6" ht="15.75" customHeight="1" x14ac:dyDescent="0.25">
      <c r="B710" s="104"/>
      <c r="C710" s="104"/>
      <c r="F710" s="104"/>
    </row>
    <row r="711" spans="2:6" ht="15.75" customHeight="1" x14ac:dyDescent="0.25">
      <c r="B711" s="104"/>
      <c r="C711" s="104"/>
      <c r="F711" s="104"/>
    </row>
    <row r="712" spans="2:6" ht="15.75" customHeight="1" x14ac:dyDescent="0.25">
      <c r="B712" s="104"/>
      <c r="C712" s="104"/>
      <c r="F712" s="104"/>
    </row>
    <row r="713" spans="2:6" ht="15.75" customHeight="1" x14ac:dyDescent="0.25">
      <c r="B713" s="104"/>
      <c r="C713" s="104"/>
      <c r="F713" s="104"/>
    </row>
    <row r="714" spans="2:6" ht="15.75" customHeight="1" x14ac:dyDescent="0.25">
      <c r="B714" s="104"/>
      <c r="C714" s="104"/>
      <c r="F714" s="104"/>
    </row>
    <row r="715" spans="2:6" ht="15.75" customHeight="1" x14ac:dyDescent="0.25">
      <c r="B715" s="104"/>
      <c r="C715" s="104"/>
      <c r="F715" s="104"/>
    </row>
    <row r="716" spans="2:6" ht="15.75" customHeight="1" x14ac:dyDescent="0.25">
      <c r="B716" s="104"/>
      <c r="C716" s="104"/>
      <c r="F716" s="104"/>
    </row>
    <row r="717" spans="2:6" ht="15.75" customHeight="1" x14ac:dyDescent="0.25">
      <c r="B717" s="104"/>
      <c r="C717" s="104"/>
      <c r="F717" s="104"/>
    </row>
    <row r="718" spans="2:6" ht="15.75" customHeight="1" x14ac:dyDescent="0.25">
      <c r="B718" s="104"/>
      <c r="C718" s="104"/>
      <c r="F718" s="104"/>
    </row>
    <row r="719" spans="2:6" ht="15.75" customHeight="1" x14ac:dyDescent="0.25">
      <c r="B719" s="104"/>
      <c r="C719" s="104"/>
      <c r="F719" s="104"/>
    </row>
    <row r="720" spans="2:6" ht="15.75" customHeight="1" x14ac:dyDescent="0.25">
      <c r="B720" s="104"/>
      <c r="C720" s="104"/>
      <c r="F720" s="104"/>
    </row>
    <row r="721" spans="2:6" ht="15.75" customHeight="1" x14ac:dyDescent="0.25">
      <c r="B721" s="104"/>
      <c r="C721" s="104"/>
      <c r="F721" s="104"/>
    </row>
    <row r="722" spans="2:6" ht="15.75" customHeight="1" x14ac:dyDescent="0.25">
      <c r="B722" s="104"/>
      <c r="C722" s="104"/>
      <c r="F722" s="104"/>
    </row>
    <row r="723" spans="2:6" ht="15.75" customHeight="1" x14ac:dyDescent="0.25">
      <c r="B723" s="104"/>
      <c r="C723" s="104"/>
      <c r="F723" s="104"/>
    </row>
    <row r="724" spans="2:6" ht="15.75" customHeight="1" x14ac:dyDescent="0.25">
      <c r="B724" s="104"/>
      <c r="C724" s="104"/>
      <c r="F724" s="104"/>
    </row>
    <row r="725" spans="2:6" ht="15.75" customHeight="1" x14ac:dyDescent="0.25">
      <c r="B725" s="104"/>
      <c r="C725" s="104"/>
      <c r="F725" s="104"/>
    </row>
    <row r="726" spans="2:6" ht="15.75" customHeight="1" x14ac:dyDescent="0.25">
      <c r="B726" s="104"/>
      <c r="C726" s="104"/>
      <c r="F726" s="104"/>
    </row>
    <row r="727" spans="2:6" ht="15.75" customHeight="1" x14ac:dyDescent="0.25">
      <c r="B727" s="104"/>
      <c r="C727" s="104"/>
      <c r="F727" s="104"/>
    </row>
    <row r="728" spans="2:6" ht="15.75" customHeight="1" x14ac:dyDescent="0.25">
      <c r="B728" s="104"/>
      <c r="C728" s="104"/>
      <c r="F728" s="104"/>
    </row>
    <row r="729" spans="2:6" ht="15.75" customHeight="1" x14ac:dyDescent="0.25">
      <c r="B729" s="104"/>
      <c r="C729" s="104"/>
      <c r="F729" s="104"/>
    </row>
    <row r="730" spans="2:6" ht="15.75" customHeight="1" x14ac:dyDescent="0.25">
      <c r="B730" s="104"/>
      <c r="C730" s="104"/>
      <c r="F730" s="104"/>
    </row>
    <row r="731" spans="2:6" ht="15.75" customHeight="1" x14ac:dyDescent="0.25">
      <c r="B731" s="104"/>
      <c r="C731" s="104"/>
      <c r="F731" s="104"/>
    </row>
    <row r="732" spans="2:6" ht="15.75" customHeight="1" x14ac:dyDescent="0.25">
      <c r="B732" s="104"/>
      <c r="C732" s="104"/>
      <c r="F732" s="104"/>
    </row>
    <row r="733" spans="2:6" ht="15.75" customHeight="1" x14ac:dyDescent="0.25">
      <c r="B733" s="104"/>
      <c r="C733" s="104"/>
      <c r="F733" s="104"/>
    </row>
    <row r="734" spans="2:6" ht="15.75" customHeight="1" x14ac:dyDescent="0.25">
      <c r="B734" s="104"/>
      <c r="C734" s="104"/>
      <c r="F734" s="104"/>
    </row>
    <row r="735" spans="2:6" ht="15.75" customHeight="1" x14ac:dyDescent="0.25">
      <c r="B735" s="104"/>
      <c r="C735" s="104"/>
      <c r="F735" s="104"/>
    </row>
    <row r="736" spans="2:6" ht="15.75" customHeight="1" x14ac:dyDescent="0.25">
      <c r="B736" s="104"/>
      <c r="C736" s="104"/>
      <c r="F736" s="104"/>
    </row>
    <row r="737" spans="2:6" ht="15.75" customHeight="1" x14ac:dyDescent="0.25">
      <c r="B737" s="104"/>
      <c r="C737" s="104"/>
      <c r="F737" s="104"/>
    </row>
    <row r="738" spans="2:6" ht="15.75" customHeight="1" x14ac:dyDescent="0.25">
      <c r="B738" s="104"/>
      <c r="C738" s="104"/>
      <c r="F738" s="104"/>
    </row>
    <row r="739" spans="2:6" ht="15.75" customHeight="1" x14ac:dyDescent="0.25">
      <c r="B739" s="104"/>
      <c r="C739" s="104"/>
      <c r="F739" s="104"/>
    </row>
    <row r="740" spans="2:6" ht="15.75" customHeight="1" x14ac:dyDescent="0.25">
      <c r="B740" s="104"/>
      <c r="C740" s="104"/>
      <c r="F740" s="104"/>
    </row>
    <row r="741" spans="2:6" ht="15.75" customHeight="1" x14ac:dyDescent="0.25">
      <c r="B741" s="104"/>
      <c r="C741" s="104"/>
      <c r="F741" s="104"/>
    </row>
    <row r="742" spans="2:6" ht="15.75" customHeight="1" x14ac:dyDescent="0.25">
      <c r="B742" s="104"/>
      <c r="C742" s="104"/>
      <c r="F742" s="104"/>
    </row>
    <row r="743" spans="2:6" ht="15.75" customHeight="1" x14ac:dyDescent="0.25">
      <c r="B743" s="104"/>
      <c r="C743" s="104"/>
      <c r="F743" s="104"/>
    </row>
    <row r="744" spans="2:6" ht="15.75" customHeight="1" x14ac:dyDescent="0.25">
      <c r="B744" s="104"/>
      <c r="C744" s="104"/>
      <c r="F744" s="104"/>
    </row>
    <row r="745" spans="2:6" ht="15.75" customHeight="1" x14ac:dyDescent="0.25">
      <c r="B745" s="104"/>
      <c r="C745" s="104"/>
      <c r="F745" s="104"/>
    </row>
    <row r="746" spans="2:6" ht="15.75" customHeight="1" x14ac:dyDescent="0.25">
      <c r="B746" s="104"/>
      <c r="C746" s="104"/>
      <c r="F746" s="104"/>
    </row>
    <row r="747" spans="2:6" ht="15.75" customHeight="1" x14ac:dyDescent="0.25">
      <c r="B747" s="104"/>
      <c r="C747" s="104"/>
      <c r="F747" s="104"/>
    </row>
    <row r="748" spans="2:6" ht="15.75" customHeight="1" x14ac:dyDescent="0.25">
      <c r="B748" s="104"/>
      <c r="C748" s="104"/>
      <c r="F748" s="104"/>
    </row>
    <row r="749" spans="2:6" ht="15.75" customHeight="1" x14ac:dyDescent="0.25">
      <c r="B749" s="104"/>
      <c r="C749" s="104"/>
      <c r="F749" s="104"/>
    </row>
    <row r="750" spans="2:6" ht="15.75" customHeight="1" x14ac:dyDescent="0.25">
      <c r="B750" s="104"/>
      <c r="C750" s="104"/>
      <c r="F750" s="104"/>
    </row>
    <row r="751" spans="2:6" ht="15.75" customHeight="1" x14ac:dyDescent="0.25">
      <c r="B751" s="104"/>
      <c r="C751" s="104"/>
      <c r="F751" s="104"/>
    </row>
    <row r="752" spans="2:6" ht="15.75" customHeight="1" x14ac:dyDescent="0.25">
      <c r="B752" s="104"/>
      <c r="C752" s="104"/>
      <c r="F752" s="104"/>
    </row>
    <row r="753" spans="2:6" ht="15.75" customHeight="1" x14ac:dyDescent="0.25">
      <c r="B753" s="104"/>
      <c r="C753" s="104"/>
      <c r="F753" s="104"/>
    </row>
    <row r="754" spans="2:6" ht="15.75" customHeight="1" x14ac:dyDescent="0.25">
      <c r="B754" s="104"/>
      <c r="C754" s="104"/>
      <c r="F754" s="104"/>
    </row>
    <row r="755" spans="2:6" ht="15.75" customHeight="1" x14ac:dyDescent="0.25">
      <c r="B755" s="104"/>
      <c r="C755" s="104"/>
      <c r="F755" s="104"/>
    </row>
    <row r="756" spans="2:6" ht="15.75" customHeight="1" x14ac:dyDescent="0.25">
      <c r="B756" s="104"/>
      <c r="C756" s="104"/>
      <c r="F756" s="104"/>
    </row>
    <row r="757" spans="2:6" ht="15.75" customHeight="1" x14ac:dyDescent="0.25">
      <c r="B757" s="104"/>
      <c r="C757" s="104"/>
      <c r="F757" s="104"/>
    </row>
    <row r="758" spans="2:6" ht="15.75" customHeight="1" x14ac:dyDescent="0.25">
      <c r="B758" s="104"/>
      <c r="C758" s="104"/>
      <c r="F758" s="104"/>
    </row>
    <row r="759" spans="2:6" ht="15.75" customHeight="1" x14ac:dyDescent="0.25">
      <c r="B759" s="104"/>
      <c r="C759" s="104"/>
      <c r="F759" s="104"/>
    </row>
    <row r="760" spans="2:6" ht="15.75" customHeight="1" x14ac:dyDescent="0.25">
      <c r="B760" s="104"/>
      <c r="C760" s="104"/>
      <c r="F760" s="104"/>
    </row>
    <row r="761" spans="2:6" ht="15.75" customHeight="1" x14ac:dyDescent="0.25">
      <c r="B761" s="104"/>
      <c r="C761" s="104"/>
      <c r="F761" s="104"/>
    </row>
    <row r="762" spans="2:6" ht="15.75" customHeight="1" x14ac:dyDescent="0.25">
      <c r="B762" s="104"/>
      <c r="C762" s="104"/>
      <c r="F762" s="104"/>
    </row>
    <row r="763" spans="2:6" ht="15.75" customHeight="1" x14ac:dyDescent="0.25">
      <c r="B763" s="104"/>
      <c r="C763" s="104"/>
      <c r="F763" s="104"/>
    </row>
    <row r="764" spans="2:6" ht="15.75" customHeight="1" x14ac:dyDescent="0.25">
      <c r="B764" s="104"/>
      <c r="C764" s="104"/>
      <c r="F764" s="104"/>
    </row>
    <row r="765" spans="2:6" ht="15.75" customHeight="1" x14ac:dyDescent="0.25">
      <c r="B765" s="104"/>
      <c r="C765" s="104"/>
      <c r="F765" s="104"/>
    </row>
    <row r="766" spans="2:6" ht="15.75" customHeight="1" x14ac:dyDescent="0.25">
      <c r="B766" s="104"/>
      <c r="C766" s="104"/>
      <c r="F766" s="104"/>
    </row>
    <row r="767" spans="2:6" ht="15.75" customHeight="1" x14ac:dyDescent="0.25">
      <c r="B767" s="104"/>
      <c r="C767" s="104"/>
      <c r="F767" s="104"/>
    </row>
    <row r="768" spans="2:6" ht="15.75" customHeight="1" x14ac:dyDescent="0.25">
      <c r="B768" s="104"/>
      <c r="C768" s="104"/>
      <c r="F768" s="104"/>
    </row>
    <row r="769" spans="2:6" ht="15.75" customHeight="1" x14ac:dyDescent="0.25">
      <c r="B769" s="104"/>
      <c r="C769" s="104"/>
      <c r="F769" s="104"/>
    </row>
    <row r="770" spans="2:6" ht="15.75" customHeight="1" x14ac:dyDescent="0.25">
      <c r="B770" s="104"/>
      <c r="C770" s="104"/>
      <c r="F770" s="104"/>
    </row>
    <row r="771" spans="2:6" ht="15.75" customHeight="1" x14ac:dyDescent="0.25">
      <c r="B771" s="104"/>
      <c r="C771" s="104"/>
      <c r="F771" s="104"/>
    </row>
    <row r="772" spans="2:6" ht="15.75" customHeight="1" x14ac:dyDescent="0.25">
      <c r="B772" s="104"/>
      <c r="C772" s="104"/>
      <c r="F772" s="104"/>
    </row>
    <row r="773" spans="2:6" ht="15.75" customHeight="1" x14ac:dyDescent="0.25">
      <c r="B773" s="104"/>
      <c r="C773" s="104"/>
      <c r="F773" s="104"/>
    </row>
    <row r="774" spans="2:6" ht="15.75" customHeight="1" x14ac:dyDescent="0.25">
      <c r="B774" s="104"/>
      <c r="C774" s="104"/>
      <c r="F774" s="104"/>
    </row>
    <row r="775" spans="2:6" ht="15.75" customHeight="1" x14ac:dyDescent="0.25">
      <c r="B775" s="104"/>
      <c r="C775" s="104"/>
      <c r="F775" s="104"/>
    </row>
    <row r="776" spans="2:6" ht="15.75" customHeight="1" x14ac:dyDescent="0.25">
      <c r="B776" s="104"/>
      <c r="C776" s="104"/>
      <c r="F776" s="104"/>
    </row>
    <row r="777" spans="2:6" ht="15.75" customHeight="1" x14ac:dyDescent="0.25">
      <c r="B777" s="104"/>
      <c r="C777" s="104"/>
      <c r="F777" s="104"/>
    </row>
    <row r="778" spans="2:6" ht="15.75" customHeight="1" x14ac:dyDescent="0.25">
      <c r="B778" s="104"/>
      <c r="C778" s="104"/>
      <c r="F778" s="104"/>
    </row>
    <row r="779" spans="2:6" ht="15.75" customHeight="1" x14ac:dyDescent="0.25">
      <c r="B779" s="104"/>
      <c r="C779" s="104"/>
      <c r="F779" s="104"/>
    </row>
    <row r="780" spans="2:6" ht="15.75" customHeight="1" x14ac:dyDescent="0.25">
      <c r="B780" s="104"/>
      <c r="C780" s="104"/>
      <c r="F780" s="104"/>
    </row>
    <row r="781" spans="2:6" ht="15.75" customHeight="1" x14ac:dyDescent="0.25">
      <c r="B781" s="104"/>
      <c r="C781" s="104"/>
      <c r="F781" s="104"/>
    </row>
    <row r="782" spans="2:6" ht="15.75" customHeight="1" x14ac:dyDescent="0.25">
      <c r="B782" s="104"/>
      <c r="C782" s="104"/>
      <c r="F782" s="104"/>
    </row>
    <row r="783" spans="2:6" ht="15.75" customHeight="1" x14ac:dyDescent="0.25">
      <c r="B783" s="104"/>
      <c r="C783" s="104"/>
      <c r="F783" s="104"/>
    </row>
    <row r="784" spans="2:6" ht="15.75" customHeight="1" x14ac:dyDescent="0.25">
      <c r="B784" s="104"/>
      <c r="C784" s="104"/>
      <c r="F784" s="104"/>
    </row>
    <row r="785" spans="2:6" ht="15.75" customHeight="1" x14ac:dyDescent="0.25">
      <c r="B785" s="104"/>
      <c r="C785" s="104"/>
      <c r="F785" s="104"/>
    </row>
    <row r="786" spans="2:6" ht="15.75" customHeight="1" x14ac:dyDescent="0.25">
      <c r="B786" s="104"/>
      <c r="C786" s="104"/>
      <c r="F786" s="104"/>
    </row>
    <row r="787" spans="2:6" ht="15.75" customHeight="1" x14ac:dyDescent="0.25">
      <c r="B787" s="104"/>
      <c r="C787" s="104"/>
      <c r="F787" s="104"/>
    </row>
    <row r="788" spans="2:6" ht="15.75" customHeight="1" x14ac:dyDescent="0.25">
      <c r="B788" s="104"/>
      <c r="C788" s="104"/>
      <c r="F788" s="104"/>
    </row>
    <row r="789" spans="2:6" ht="15.75" customHeight="1" x14ac:dyDescent="0.25">
      <c r="B789" s="104"/>
      <c r="C789" s="104"/>
      <c r="F789" s="104"/>
    </row>
    <row r="790" spans="2:6" ht="15.75" customHeight="1" x14ac:dyDescent="0.25">
      <c r="B790" s="104"/>
      <c r="C790" s="104"/>
      <c r="F790" s="104"/>
    </row>
    <row r="791" spans="2:6" ht="15.75" customHeight="1" x14ac:dyDescent="0.25">
      <c r="B791" s="104"/>
      <c r="C791" s="104"/>
      <c r="F791" s="104"/>
    </row>
    <row r="792" spans="2:6" ht="15.75" customHeight="1" x14ac:dyDescent="0.25">
      <c r="B792" s="104"/>
      <c r="C792" s="104"/>
      <c r="F792" s="104"/>
    </row>
    <row r="793" spans="2:6" ht="15.75" customHeight="1" x14ac:dyDescent="0.25">
      <c r="B793" s="104"/>
      <c r="C793" s="104"/>
      <c r="F793" s="104"/>
    </row>
    <row r="794" spans="2:6" ht="15.75" customHeight="1" x14ac:dyDescent="0.25">
      <c r="B794" s="104"/>
      <c r="C794" s="104"/>
      <c r="F794" s="104"/>
    </row>
    <row r="795" spans="2:6" ht="15.75" customHeight="1" x14ac:dyDescent="0.25">
      <c r="B795" s="104"/>
      <c r="C795" s="104"/>
      <c r="F795" s="104"/>
    </row>
    <row r="796" spans="2:6" ht="15.75" customHeight="1" x14ac:dyDescent="0.25">
      <c r="B796" s="104"/>
      <c r="C796" s="104"/>
      <c r="F796" s="104"/>
    </row>
    <row r="797" spans="2:6" ht="15.75" customHeight="1" x14ac:dyDescent="0.25">
      <c r="B797" s="104"/>
      <c r="C797" s="104"/>
      <c r="F797" s="104"/>
    </row>
    <row r="798" spans="2:6" ht="15.75" customHeight="1" x14ac:dyDescent="0.25">
      <c r="B798" s="104"/>
      <c r="C798" s="104"/>
      <c r="F798" s="104"/>
    </row>
    <row r="799" spans="2:6" ht="15.75" customHeight="1" x14ac:dyDescent="0.25">
      <c r="B799" s="104"/>
      <c r="C799" s="104"/>
      <c r="F799" s="104"/>
    </row>
    <row r="800" spans="2:6" ht="15.75" customHeight="1" x14ac:dyDescent="0.25">
      <c r="B800" s="104"/>
      <c r="C800" s="104"/>
      <c r="F800" s="104"/>
    </row>
    <row r="801" spans="2:6" ht="15.75" customHeight="1" x14ac:dyDescent="0.25">
      <c r="B801" s="104"/>
      <c r="C801" s="104"/>
      <c r="F801" s="104"/>
    </row>
    <row r="802" spans="2:6" ht="15.75" customHeight="1" x14ac:dyDescent="0.25">
      <c r="B802" s="104"/>
      <c r="C802" s="104"/>
      <c r="F802" s="104"/>
    </row>
    <row r="803" spans="2:6" ht="15.75" customHeight="1" x14ac:dyDescent="0.25">
      <c r="B803" s="104"/>
      <c r="C803" s="104"/>
      <c r="F803" s="104"/>
    </row>
    <row r="804" spans="2:6" ht="15.75" customHeight="1" x14ac:dyDescent="0.25">
      <c r="B804" s="104"/>
      <c r="C804" s="104"/>
      <c r="F804" s="104"/>
    </row>
    <row r="805" spans="2:6" ht="15.75" customHeight="1" x14ac:dyDescent="0.25">
      <c r="B805" s="104"/>
      <c r="C805" s="104"/>
      <c r="F805" s="104"/>
    </row>
    <row r="806" spans="2:6" ht="15.75" customHeight="1" x14ac:dyDescent="0.25">
      <c r="B806" s="104"/>
      <c r="C806" s="104"/>
      <c r="F806" s="104"/>
    </row>
    <row r="807" spans="2:6" ht="15.75" customHeight="1" x14ac:dyDescent="0.25">
      <c r="B807" s="104"/>
      <c r="C807" s="104"/>
      <c r="F807" s="104"/>
    </row>
    <row r="808" spans="2:6" ht="15.75" customHeight="1" x14ac:dyDescent="0.25">
      <c r="B808" s="104"/>
      <c r="C808" s="104"/>
      <c r="F808" s="104"/>
    </row>
    <row r="809" spans="2:6" ht="15.75" customHeight="1" x14ac:dyDescent="0.25">
      <c r="B809" s="104"/>
      <c r="C809" s="104"/>
      <c r="F809" s="104"/>
    </row>
    <row r="810" spans="2:6" ht="15.75" customHeight="1" x14ac:dyDescent="0.25">
      <c r="B810" s="104"/>
      <c r="C810" s="104"/>
      <c r="F810" s="104"/>
    </row>
    <row r="811" spans="2:6" ht="15.75" customHeight="1" x14ac:dyDescent="0.25">
      <c r="B811" s="104"/>
      <c r="C811" s="104"/>
      <c r="F811" s="104"/>
    </row>
    <row r="812" spans="2:6" ht="15.75" customHeight="1" x14ac:dyDescent="0.25">
      <c r="B812" s="104"/>
      <c r="C812" s="104"/>
      <c r="F812" s="104"/>
    </row>
    <row r="813" spans="2:6" ht="15.75" customHeight="1" x14ac:dyDescent="0.25">
      <c r="B813" s="104"/>
      <c r="C813" s="104"/>
      <c r="F813" s="104"/>
    </row>
    <row r="814" spans="2:6" ht="15.75" customHeight="1" x14ac:dyDescent="0.25">
      <c r="B814" s="104"/>
      <c r="C814" s="104"/>
      <c r="F814" s="104"/>
    </row>
    <row r="815" spans="2:6" ht="15.75" customHeight="1" x14ac:dyDescent="0.25">
      <c r="B815" s="104"/>
      <c r="C815" s="104"/>
      <c r="F815" s="104"/>
    </row>
    <row r="816" spans="2:6" ht="15.75" customHeight="1" x14ac:dyDescent="0.25">
      <c r="B816" s="104"/>
      <c r="C816" s="104"/>
      <c r="F816" s="104"/>
    </row>
    <row r="817" spans="2:6" ht="15.75" customHeight="1" x14ac:dyDescent="0.25">
      <c r="B817" s="104"/>
      <c r="C817" s="104"/>
      <c r="F817" s="104"/>
    </row>
    <row r="818" spans="2:6" ht="15.75" customHeight="1" x14ac:dyDescent="0.25">
      <c r="B818" s="104"/>
      <c r="C818" s="104"/>
      <c r="F818" s="104"/>
    </row>
    <row r="819" spans="2:6" ht="15.75" customHeight="1" x14ac:dyDescent="0.25">
      <c r="B819" s="104"/>
      <c r="C819" s="104"/>
      <c r="F819" s="104"/>
    </row>
    <row r="820" spans="2:6" ht="15.75" customHeight="1" x14ac:dyDescent="0.25">
      <c r="B820" s="104"/>
      <c r="C820" s="104"/>
      <c r="F820" s="104"/>
    </row>
    <row r="821" spans="2:6" ht="15.75" customHeight="1" x14ac:dyDescent="0.25">
      <c r="B821" s="104"/>
      <c r="C821" s="104"/>
      <c r="F821" s="104"/>
    </row>
    <row r="822" spans="2:6" ht="15.75" customHeight="1" x14ac:dyDescent="0.25">
      <c r="B822" s="104"/>
      <c r="C822" s="104"/>
      <c r="F822" s="104"/>
    </row>
    <row r="823" spans="2:6" ht="15.75" customHeight="1" x14ac:dyDescent="0.25">
      <c r="B823" s="104"/>
      <c r="C823" s="104"/>
      <c r="F823" s="104"/>
    </row>
    <row r="824" spans="2:6" ht="15.75" customHeight="1" x14ac:dyDescent="0.25">
      <c r="B824" s="104"/>
      <c r="C824" s="104"/>
      <c r="F824" s="104"/>
    </row>
    <row r="825" spans="2:6" ht="15.75" customHeight="1" x14ac:dyDescent="0.25">
      <c r="B825" s="104"/>
      <c r="C825" s="104"/>
      <c r="F825" s="104"/>
    </row>
    <row r="826" spans="2:6" ht="15.75" customHeight="1" x14ac:dyDescent="0.25">
      <c r="B826" s="104"/>
      <c r="C826" s="104"/>
      <c r="F826" s="104"/>
    </row>
    <row r="827" spans="2:6" ht="15.75" customHeight="1" x14ac:dyDescent="0.25">
      <c r="B827" s="104"/>
      <c r="C827" s="104"/>
      <c r="F827" s="104"/>
    </row>
    <row r="828" spans="2:6" ht="15.75" customHeight="1" x14ac:dyDescent="0.25">
      <c r="B828" s="104"/>
      <c r="C828" s="104"/>
      <c r="F828" s="104"/>
    </row>
    <row r="829" spans="2:6" ht="15.75" customHeight="1" x14ac:dyDescent="0.25">
      <c r="B829" s="104"/>
      <c r="C829" s="104"/>
      <c r="F829" s="104"/>
    </row>
    <row r="830" spans="2:6" ht="15.75" customHeight="1" x14ac:dyDescent="0.25">
      <c r="B830" s="104"/>
      <c r="C830" s="104"/>
      <c r="F830" s="104"/>
    </row>
    <row r="831" spans="2:6" ht="15.75" customHeight="1" x14ac:dyDescent="0.25">
      <c r="B831" s="104"/>
      <c r="C831" s="104"/>
      <c r="F831" s="104"/>
    </row>
    <row r="832" spans="2:6" ht="15.75" customHeight="1" x14ac:dyDescent="0.25">
      <c r="B832" s="104"/>
      <c r="C832" s="104"/>
      <c r="F832" s="104"/>
    </row>
    <row r="833" spans="2:6" ht="15.75" customHeight="1" x14ac:dyDescent="0.25">
      <c r="B833" s="104"/>
      <c r="C833" s="104"/>
      <c r="F833" s="104"/>
    </row>
    <row r="834" spans="2:6" ht="15.75" customHeight="1" x14ac:dyDescent="0.25">
      <c r="B834" s="104"/>
      <c r="C834" s="104"/>
      <c r="F834" s="104"/>
    </row>
    <row r="835" spans="2:6" ht="15.75" customHeight="1" x14ac:dyDescent="0.25">
      <c r="B835" s="104"/>
      <c r="C835" s="104"/>
      <c r="F835" s="104"/>
    </row>
    <row r="836" spans="2:6" ht="15.75" customHeight="1" x14ac:dyDescent="0.25">
      <c r="B836" s="104"/>
      <c r="C836" s="104"/>
      <c r="F836" s="104"/>
    </row>
    <row r="837" spans="2:6" ht="15.75" customHeight="1" x14ac:dyDescent="0.25">
      <c r="B837" s="104"/>
      <c r="C837" s="104"/>
      <c r="F837" s="104"/>
    </row>
    <row r="838" spans="2:6" ht="15.75" customHeight="1" x14ac:dyDescent="0.25">
      <c r="B838" s="104"/>
      <c r="C838" s="104"/>
      <c r="F838" s="104"/>
    </row>
    <row r="839" spans="2:6" ht="15.75" customHeight="1" x14ac:dyDescent="0.25">
      <c r="B839" s="104"/>
      <c r="C839" s="104"/>
      <c r="F839" s="104"/>
    </row>
    <row r="840" spans="2:6" ht="15.75" customHeight="1" x14ac:dyDescent="0.25">
      <c r="B840" s="104"/>
      <c r="C840" s="104"/>
      <c r="F840" s="104"/>
    </row>
    <row r="841" spans="2:6" ht="15.75" customHeight="1" x14ac:dyDescent="0.25">
      <c r="B841" s="104"/>
      <c r="C841" s="104"/>
      <c r="F841" s="104"/>
    </row>
    <row r="842" spans="2:6" ht="15.75" customHeight="1" x14ac:dyDescent="0.25">
      <c r="B842" s="104"/>
      <c r="C842" s="104"/>
      <c r="F842" s="104"/>
    </row>
    <row r="843" spans="2:6" ht="15.75" customHeight="1" x14ac:dyDescent="0.25">
      <c r="B843" s="104"/>
      <c r="C843" s="104"/>
      <c r="F843" s="104"/>
    </row>
    <row r="844" spans="2:6" ht="15.75" customHeight="1" x14ac:dyDescent="0.25">
      <c r="B844" s="104"/>
      <c r="C844" s="104"/>
      <c r="F844" s="104"/>
    </row>
    <row r="845" spans="2:6" ht="15.75" customHeight="1" x14ac:dyDescent="0.25">
      <c r="B845" s="104"/>
      <c r="C845" s="104"/>
      <c r="F845" s="104"/>
    </row>
    <row r="846" spans="2:6" ht="15.75" customHeight="1" x14ac:dyDescent="0.25">
      <c r="B846" s="104"/>
      <c r="C846" s="104"/>
      <c r="F846" s="104"/>
    </row>
    <row r="847" spans="2:6" ht="15.75" customHeight="1" x14ac:dyDescent="0.25">
      <c r="B847" s="104"/>
      <c r="C847" s="104"/>
      <c r="F847" s="104"/>
    </row>
    <row r="848" spans="2:6" ht="15.75" customHeight="1" x14ac:dyDescent="0.25">
      <c r="B848" s="104"/>
      <c r="C848" s="104"/>
      <c r="F848" s="104"/>
    </row>
    <row r="849" spans="2:6" ht="15.75" customHeight="1" x14ac:dyDescent="0.25">
      <c r="B849" s="104"/>
      <c r="C849" s="104"/>
      <c r="F849" s="104"/>
    </row>
    <row r="850" spans="2:6" ht="15.75" customHeight="1" x14ac:dyDescent="0.25">
      <c r="B850" s="104"/>
      <c r="C850" s="104"/>
      <c r="F850" s="104"/>
    </row>
    <row r="851" spans="2:6" ht="15.75" customHeight="1" x14ac:dyDescent="0.25">
      <c r="B851" s="104"/>
      <c r="C851" s="104"/>
      <c r="F851" s="104"/>
    </row>
    <row r="852" spans="2:6" ht="15.75" customHeight="1" x14ac:dyDescent="0.25">
      <c r="B852" s="104"/>
      <c r="C852" s="104"/>
      <c r="F852" s="104"/>
    </row>
    <row r="853" spans="2:6" ht="15.75" customHeight="1" x14ac:dyDescent="0.25">
      <c r="B853" s="104"/>
      <c r="C853" s="104"/>
      <c r="F853" s="104"/>
    </row>
    <row r="854" spans="2:6" ht="15.75" customHeight="1" x14ac:dyDescent="0.25">
      <c r="B854" s="104"/>
      <c r="C854" s="104"/>
      <c r="F854" s="104"/>
    </row>
    <row r="855" spans="2:6" ht="15.75" customHeight="1" x14ac:dyDescent="0.25">
      <c r="B855" s="104"/>
      <c r="C855" s="104"/>
      <c r="F855" s="104"/>
    </row>
    <row r="856" spans="2:6" ht="15.75" customHeight="1" x14ac:dyDescent="0.25">
      <c r="B856" s="104"/>
      <c r="C856" s="104"/>
      <c r="F856" s="104"/>
    </row>
    <row r="857" spans="2:6" ht="15.75" customHeight="1" x14ac:dyDescent="0.25">
      <c r="B857" s="104"/>
      <c r="C857" s="104"/>
      <c r="F857" s="104"/>
    </row>
    <row r="858" spans="2:6" ht="15.75" customHeight="1" x14ac:dyDescent="0.25">
      <c r="B858" s="104"/>
      <c r="C858" s="104"/>
      <c r="F858" s="104"/>
    </row>
    <row r="859" spans="2:6" ht="15.75" customHeight="1" x14ac:dyDescent="0.25">
      <c r="B859" s="104"/>
      <c r="C859" s="104"/>
      <c r="F859" s="104"/>
    </row>
    <row r="860" spans="2:6" ht="15.75" customHeight="1" x14ac:dyDescent="0.25">
      <c r="B860" s="104"/>
      <c r="C860" s="104"/>
      <c r="F860" s="104"/>
    </row>
    <row r="861" spans="2:6" ht="15.75" customHeight="1" x14ac:dyDescent="0.25">
      <c r="B861" s="104"/>
      <c r="C861" s="104"/>
      <c r="F861" s="104"/>
    </row>
    <row r="862" spans="2:6" ht="15.75" customHeight="1" x14ac:dyDescent="0.25">
      <c r="B862" s="104"/>
      <c r="C862" s="104"/>
      <c r="F862" s="104"/>
    </row>
    <row r="863" spans="2:6" ht="15.75" customHeight="1" x14ac:dyDescent="0.25">
      <c r="B863" s="104"/>
      <c r="C863" s="104"/>
      <c r="F863" s="104"/>
    </row>
    <row r="864" spans="2:6" ht="15.75" customHeight="1" x14ac:dyDescent="0.25">
      <c r="B864" s="104"/>
      <c r="C864" s="104"/>
      <c r="F864" s="104"/>
    </row>
    <row r="865" spans="2:6" ht="15.75" customHeight="1" x14ac:dyDescent="0.25">
      <c r="B865" s="104"/>
      <c r="C865" s="104"/>
      <c r="F865" s="104"/>
    </row>
    <row r="866" spans="2:6" ht="15.75" customHeight="1" x14ac:dyDescent="0.25">
      <c r="B866" s="104"/>
      <c r="C866" s="104"/>
      <c r="F866" s="104"/>
    </row>
    <row r="867" spans="2:6" ht="15.75" customHeight="1" x14ac:dyDescent="0.25">
      <c r="B867" s="104"/>
      <c r="C867" s="104"/>
      <c r="F867" s="104"/>
    </row>
    <row r="868" spans="2:6" ht="15.75" customHeight="1" x14ac:dyDescent="0.25">
      <c r="B868" s="104"/>
      <c r="C868" s="104"/>
      <c r="F868" s="104"/>
    </row>
    <row r="869" spans="2:6" ht="15.75" customHeight="1" x14ac:dyDescent="0.25">
      <c r="B869" s="104"/>
      <c r="C869" s="104"/>
      <c r="F869" s="104"/>
    </row>
    <row r="870" spans="2:6" ht="15.75" customHeight="1" x14ac:dyDescent="0.25">
      <c r="B870" s="104"/>
      <c r="C870" s="104"/>
      <c r="F870" s="104"/>
    </row>
    <row r="871" spans="2:6" ht="15.75" customHeight="1" x14ac:dyDescent="0.25">
      <c r="B871" s="104"/>
      <c r="C871" s="104"/>
      <c r="F871" s="104"/>
    </row>
    <row r="872" spans="2:6" ht="15.75" customHeight="1" x14ac:dyDescent="0.25">
      <c r="B872" s="104"/>
      <c r="C872" s="104"/>
      <c r="F872" s="104"/>
    </row>
    <row r="873" spans="2:6" ht="15.75" customHeight="1" x14ac:dyDescent="0.25">
      <c r="B873" s="104"/>
      <c r="C873" s="104"/>
      <c r="F873" s="104"/>
    </row>
    <row r="874" spans="2:6" ht="15.75" customHeight="1" x14ac:dyDescent="0.25">
      <c r="B874" s="104"/>
      <c r="C874" s="104"/>
      <c r="F874" s="104"/>
    </row>
    <row r="875" spans="2:6" ht="15.75" customHeight="1" x14ac:dyDescent="0.25">
      <c r="B875" s="104"/>
      <c r="C875" s="104"/>
      <c r="F875" s="104"/>
    </row>
    <row r="876" spans="2:6" ht="15.75" customHeight="1" x14ac:dyDescent="0.25">
      <c r="B876" s="104"/>
      <c r="C876" s="104"/>
      <c r="F876" s="104"/>
    </row>
    <row r="877" spans="2:6" ht="15.75" customHeight="1" x14ac:dyDescent="0.25">
      <c r="B877" s="104"/>
      <c r="C877" s="104"/>
      <c r="F877" s="104"/>
    </row>
    <row r="878" spans="2:6" ht="15.75" customHeight="1" x14ac:dyDescent="0.25">
      <c r="B878" s="104"/>
      <c r="C878" s="104"/>
      <c r="F878" s="104"/>
    </row>
    <row r="879" spans="2:6" ht="15.75" customHeight="1" x14ac:dyDescent="0.25">
      <c r="B879" s="104"/>
      <c r="C879" s="104"/>
      <c r="F879" s="104"/>
    </row>
    <row r="880" spans="2:6" ht="15.75" customHeight="1" x14ac:dyDescent="0.25">
      <c r="B880" s="104"/>
      <c r="C880" s="104"/>
      <c r="F880" s="104"/>
    </row>
    <row r="881" spans="2:6" ht="15.75" customHeight="1" x14ac:dyDescent="0.25">
      <c r="B881" s="104"/>
      <c r="C881" s="104"/>
      <c r="F881" s="104"/>
    </row>
    <row r="882" spans="2:6" ht="15.75" customHeight="1" x14ac:dyDescent="0.25">
      <c r="B882" s="104"/>
      <c r="C882" s="104"/>
      <c r="F882" s="104"/>
    </row>
    <row r="883" spans="2:6" ht="15.75" customHeight="1" x14ac:dyDescent="0.25">
      <c r="B883" s="104"/>
      <c r="C883" s="104"/>
      <c r="F883" s="104"/>
    </row>
    <row r="884" spans="2:6" ht="15.75" customHeight="1" x14ac:dyDescent="0.25">
      <c r="B884" s="104"/>
      <c r="C884" s="104"/>
      <c r="F884" s="104"/>
    </row>
    <row r="885" spans="2:6" ht="15.75" customHeight="1" x14ac:dyDescent="0.25">
      <c r="B885" s="104"/>
      <c r="C885" s="104"/>
      <c r="F885" s="104"/>
    </row>
    <row r="886" spans="2:6" ht="15.75" customHeight="1" x14ac:dyDescent="0.25">
      <c r="B886" s="104"/>
      <c r="C886" s="104"/>
      <c r="F886" s="104"/>
    </row>
    <row r="887" spans="2:6" ht="15.75" customHeight="1" x14ac:dyDescent="0.25">
      <c r="B887" s="104"/>
      <c r="C887" s="104"/>
      <c r="F887" s="104"/>
    </row>
    <row r="888" spans="2:6" ht="15.75" customHeight="1" x14ac:dyDescent="0.25">
      <c r="B888" s="104"/>
      <c r="C888" s="104"/>
      <c r="F888" s="104"/>
    </row>
    <row r="889" spans="2:6" ht="15.75" customHeight="1" x14ac:dyDescent="0.25">
      <c r="B889" s="104"/>
      <c r="C889" s="104"/>
      <c r="F889" s="104"/>
    </row>
    <row r="890" spans="2:6" ht="15.75" customHeight="1" x14ac:dyDescent="0.25">
      <c r="B890" s="104"/>
      <c r="C890" s="104"/>
      <c r="F890" s="104"/>
    </row>
    <row r="891" spans="2:6" ht="15.75" customHeight="1" x14ac:dyDescent="0.25">
      <c r="B891" s="104"/>
      <c r="C891" s="104"/>
      <c r="F891" s="104"/>
    </row>
    <row r="892" spans="2:6" ht="15.75" customHeight="1" x14ac:dyDescent="0.25">
      <c r="B892" s="104"/>
      <c r="C892" s="104"/>
      <c r="F892" s="104"/>
    </row>
    <row r="893" spans="2:6" ht="15.75" customHeight="1" x14ac:dyDescent="0.25">
      <c r="B893" s="104"/>
      <c r="C893" s="104"/>
      <c r="F893" s="104"/>
    </row>
    <row r="894" spans="2:6" ht="15.75" customHeight="1" x14ac:dyDescent="0.25">
      <c r="B894" s="104"/>
      <c r="C894" s="104"/>
      <c r="F894" s="104"/>
    </row>
    <row r="895" spans="2:6" ht="15.75" customHeight="1" x14ac:dyDescent="0.25">
      <c r="B895" s="104"/>
      <c r="C895" s="104"/>
      <c r="F895" s="104"/>
    </row>
    <row r="896" spans="2:6" ht="15.75" customHeight="1" x14ac:dyDescent="0.25">
      <c r="B896" s="104"/>
      <c r="C896" s="104"/>
      <c r="F896" s="104"/>
    </row>
    <row r="897" spans="2:6" ht="15.75" customHeight="1" x14ac:dyDescent="0.25">
      <c r="B897" s="104"/>
      <c r="C897" s="104"/>
      <c r="F897" s="104"/>
    </row>
    <row r="898" spans="2:6" ht="15.75" customHeight="1" x14ac:dyDescent="0.25">
      <c r="B898" s="104"/>
      <c r="C898" s="104"/>
      <c r="F898" s="104"/>
    </row>
    <row r="899" spans="2:6" ht="15.75" customHeight="1" x14ac:dyDescent="0.25">
      <c r="B899" s="104"/>
      <c r="C899" s="104"/>
      <c r="F899" s="104"/>
    </row>
    <row r="900" spans="2:6" ht="15.75" customHeight="1" x14ac:dyDescent="0.25">
      <c r="B900" s="104"/>
      <c r="C900" s="104"/>
      <c r="F900" s="104"/>
    </row>
    <row r="901" spans="2:6" ht="15.75" customHeight="1" x14ac:dyDescent="0.25">
      <c r="B901" s="104"/>
      <c r="C901" s="104"/>
      <c r="F901" s="104"/>
    </row>
    <row r="902" spans="2:6" ht="15.75" customHeight="1" x14ac:dyDescent="0.25">
      <c r="B902" s="104"/>
      <c r="C902" s="104"/>
      <c r="F902" s="104"/>
    </row>
    <row r="903" spans="2:6" ht="15.75" customHeight="1" x14ac:dyDescent="0.25">
      <c r="B903" s="104"/>
      <c r="C903" s="104"/>
      <c r="F903" s="104"/>
    </row>
    <row r="904" spans="2:6" ht="15.75" customHeight="1" x14ac:dyDescent="0.25">
      <c r="B904" s="104"/>
      <c r="C904" s="104"/>
      <c r="F904" s="104"/>
    </row>
    <row r="905" spans="2:6" ht="15.75" customHeight="1" x14ac:dyDescent="0.25">
      <c r="B905" s="104"/>
      <c r="C905" s="104"/>
      <c r="F905" s="104"/>
    </row>
    <row r="906" spans="2:6" ht="15.75" customHeight="1" x14ac:dyDescent="0.25">
      <c r="B906" s="104"/>
      <c r="C906" s="104"/>
      <c r="F906" s="104"/>
    </row>
    <row r="907" spans="2:6" ht="15.75" customHeight="1" x14ac:dyDescent="0.25">
      <c r="B907" s="104"/>
      <c r="C907" s="104"/>
      <c r="F907" s="104"/>
    </row>
    <row r="908" spans="2:6" ht="15.75" customHeight="1" x14ac:dyDescent="0.25">
      <c r="B908" s="104"/>
      <c r="C908" s="104"/>
      <c r="F908" s="104"/>
    </row>
    <row r="909" spans="2:6" ht="15.75" customHeight="1" x14ac:dyDescent="0.25">
      <c r="B909" s="104"/>
      <c r="C909" s="104"/>
      <c r="F909" s="104"/>
    </row>
    <row r="910" spans="2:6" ht="15.75" customHeight="1" x14ac:dyDescent="0.25">
      <c r="B910" s="104"/>
      <c r="C910" s="104"/>
      <c r="F910" s="104"/>
    </row>
    <row r="911" spans="2:6" ht="15.75" customHeight="1" x14ac:dyDescent="0.25">
      <c r="B911" s="104"/>
      <c r="C911" s="104"/>
      <c r="F911" s="104"/>
    </row>
    <row r="912" spans="2:6" ht="15.75" customHeight="1" x14ac:dyDescent="0.25">
      <c r="B912" s="104"/>
      <c r="C912" s="104"/>
      <c r="F912" s="104"/>
    </row>
    <row r="913" spans="2:6" ht="15.75" customHeight="1" x14ac:dyDescent="0.25">
      <c r="B913" s="104"/>
      <c r="C913" s="104"/>
      <c r="F913" s="104"/>
    </row>
    <row r="914" spans="2:6" ht="15.75" customHeight="1" x14ac:dyDescent="0.25">
      <c r="B914" s="104"/>
      <c r="C914" s="104"/>
      <c r="F914" s="104"/>
    </row>
    <row r="915" spans="2:6" ht="15.75" customHeight="1" x14ac:dyDescent="0.25">
      <c r="B915" s="104"/>
      <c r="C915" s="104"/>
      <c r="F915" s="104"/>
    </row>
    <row r="916" spans="2:6" ht="15.75" customHeight="1" x14ac:dyDescent="0.25">
      <c r="B916" s="104"/>
      <c r="C916" s="104"/>
      <c r="F916" s="104"/>
    </row>
    <row r="917" spans="2:6" ht="15.75" customHeight="1" x14ac:dyDescent="0.25">
      <c r="B917" s="104"/>
      <c r="C917" s="104"/>
      <c r="F917" s="104"/>
    </row>
    <row r="918" spans="2:6" ht="15.75" customHeight="1" x14ac:dyDescent="0.25">
      <c r="B918" s="104"/>
      <c r="C918" s="104"/>
      <c r="F918" s="104"/>
    </row>
    <row r="919" spans="2:6" ht="15.75" customHeight="1" x14ac:dyDescent="0.25">
      <c r="B919" s="104"/>
      <c r="C919" s="104"/>
      <c r="F919" s="104"/>
    </row>
    <row r="920" spans="2:6" ht="15.75" customHeight="1" x14ac:dyDescent="0.25">
      <c r="B920" s="104"/>
      <c r="C920" s="104"/>
      <c r="F920" s="104"/>
    </row>
    <row r="921" spans="2:6" ht="15.75" customHeight="1" x14ac:dyDescent="0.25">
      <c r="B921" s="104"/>
      <c r="C921" s="104"/>
      <c r="F921" s="104"/>
    </row>
    <row r="922" spans="2:6" ht="15.75" customHeight="1" x14ac:dyDescent="0.25">
      <c r="B922" s="104"/>
      <c r="C922" s="104"/>
      <c r="F922" s="104"/>
    </row>
    <row r="923" spans="2:6" ht="15.75" customHeight="1" x14ac:dyDescent="0.25">
      <c r="B923" s="104"/>
      <c r="C923" s="104"/>
      <c r="F923" s="104"/>
    </row>
    <row r="924" spans="2:6" ht="15.75" customHeight="1" x14ac:dyDescent="0.25">
      <c r="B924" s="104"/>
      <c r="C924" s="104"/>
      <c r="F924" s="104"/>
    </row>
    <row r="925" spans="2:6" ht="15.75" customHeight="1" x14ac:dyDescent="0.25">
      <c r="B925" s="104"/>
      <c r="C925" s="104"/>
      <c r="F925" s="104"/>
    </row>
    <row r="926" spans="2:6" ht="15.75" customHeight="1" x14ac:dyDescent="0.25">
      <c r="B926" s="104"/>
      <c r="C926" s="104"/>
      <c r="F926" s="104"/>
    </row>
    <row r="927" spans="2:6" ht="15.75" customHeight="1" x14ac:dyDescent="0.25">
      <c r="B927" s="104"/>
      <c r="C927" s="104"/>
      <c r="F927" s="104"/>
    </row>
    <row r="928" spans="2:6" ht="15.75" customHeight="1" x14ac:dyDescent="0.25">
      <c r="B928" s="104"/>
      <c r="C928" s="104"/>
      <c r="F928" s="104"/>
    </row>
    <row r="929" spans="2:6" ht="15.75" customHeight="1" x14ac:dyDescent="0.25">
      <c r="B929" s="104"/>
      <c r="C929" s="104"/>
      <c r="F929" s="104"/>
    </row>
    <row r="930" spans="2:6" ht="15.75" customHeight="1" x14ac:dyDescent="0.25">
      <c r="B930" s="104"/>
      <c r="C930" s="104"/>
      <c r="F930" s="104"/>
    </row>
    <row r="931" spans="2:6" ht="15.75" customHeight="1" x14ac:dyDescent="0.25">
      <c r="B931" s="104"/>
      <c r="C931" s="104"/>
      <c r="F931" s="104"/>
    </row>
    <row r="932" spans="2:6" ht="15.75" customHeight="1" x14ac:dyDescent="0.25">
      <c r="B932" s="104"/>
      <c r="C932" s="104"/>
      <c r="F932" s="104"/>
    </row>
    <row r="933" spans="2:6" ht="15.75" customHeight="1" x14ac:dyDescent="0.25">
      <c r="B933" s="104"/>
      <c r="C933" s="104"/>
      <c r="F933" s="104"/>
    </row>
    <row r="934" spans="2:6" ht="15.75" customHeight="1" x14ac:dyDescent="0.25">
      <c r="B934" s="104"/>
      <c r="C934" s="104"/>
      <c r="F934" s="104"/>
    </row>
    <row r="935" spans="2:6" ht="15.75" customHeight="1" x14ac:dyDescent="0.25">
      <c r="B935" s="104"/>
      <c r="C935" s="104"/>
      <c r="F935" s="104"/>
    </row>
    <row r="936" spans="2:6" ht="15.75" customHeight="1" x14ac:dyDescent="0.25">
      <c r="B936" s="104"/>
      <c r="C936" s="104"/>
      <c r="F936" s="104"/>
    </row>
    <row r="937" spans="2:6" ht="15.75" customHeight="1" x14ac:dyDescent="0.25">
      <c r="B937" s="104"/>
      <c r="C937" s="104"/>
      <c r="F937" s="104"/>
    </row>
    <row r="938" spans="2:6" ht="15.75" customHeight="1" x14ac:dyDescent="0.25">
      <c r="B938" s="104"/>
      <c r="C938" s="104"/>
      <c r="F938" s="104"/>
    </row>
    <row r="939" spans="2:6" ht="15.75" customHeight="1" x14ac:dyDescent="0.25">
      <c r="B939" s="104"/>
      <c r="C939" s="104"/>
      <c r="F939" s="104"/>
    </row>
    <row r="940" spans="2:6" ht="15.75" customHeight="1" x14ac:dyDescent="0.25">
      <c r="B940" s="104"/>
      <c r="C940" s="104"/>
      <c r="F940" s="104"/>
    </row>
    <row r="941" spans="2:6" ht="15.75" customHeight="1" x14ac:dyDescent="0.25">
      <c r="B941" s="104"/>
      <c r="C941" s="104"/>
      <c r="F941" s="104"/>
    </row>
    <row r="942" spans="2:6" ht="15.75" customHeight="1" x14ac:dyDescent="0.25">
      <c r="B942" s="104"/>
      <c r="C942" s="104"/>
      <c r="F942" s="104"/>
    </row>
    <row r="943" spans="2:6" ht="15.75" customHeight="1" x14ac:dyDescent="0.25">
      <c r="B943" s="104"/>
      <c r="C943" s="104"/>
      <c r="F943" s="104"/>
    </row>
    <row r="944" spans="2:6" ht="15.75" customHeight="1" x14ac:dyDescent="0.25">
      <c r="B944" s="104"/>
      <c r="C944" s="104"/>
      <c r="F944" s="104"/>
    </row>
    <row r="945" spans="2:6" ht="15.75" customHeight="1" x14ac:dyDescent="0.25">
      <c r="B945" s="104"/>
      <c r="C945" s="104"/>
      <c r="F945" s="104"/>
    </row>
    <row r="946" spans="2:6" ht="15.75" customHeight="1" x14ac:dyDescent="0.25">
      <c r="B946" s="104"/>
      <c r="C946" s="104"/>
      <c r="F946" s="104"/>
    </row>
    <row r="947" spans="2:6" ht="15.75" customHeight="1" x14ac:dyDescent="0.25">
      <c r="B947" s="104"/>
      <c r="C947" s="104"/>
      <c r="F947" s="104"/>
    </row>
    <row r="948" spans="2:6" ht="15.75" customHeight="1" x14ac:dyDescent="0.25">
      <c r="B948" s="104"/>
      <c r="C948" s="104"/>
      <c r="F948" s="104"/>
    </row>
    <row r="949" spans="2:6" ht="15.75" customHeight="1" x14ac:dyDescent="0.25">
      <c r="B949" s="104"/>
      <c r="C949" s="104"/>
      <c r="F949" s="104"/>
    </row>
    <row r="950" spans="2:6" ht="15.75" customHeight="1" x14ac:dyDescent="0.25">
      <c r="B950" s="104"/>
      <c r="C950" s="104"/>
      <c r="F950" s="104"/>
    </row>
    <row r="951" spans="2:6" ht="15.75" customHeight="1" x14ac:dyDescent="0.25">
      <c r="B951" s="104"/>
      <c r="C951" s="104"/>
      <c r="F951" s="104"/>
    </row>
    <row r="952" spans="2:6" ht="15.75" customHeight="1" x14ac:dyDescent="0.25">
      <c r="B952" s="104"/>
      <c r="C952" s="104"/>
      <c r="F952" s="104"/>
    </row>
    <row r="953" spans="2:6" ht="15.75" customHeight="1" x14ac:dyDescent="0.25">
      <c r="B953" s="104"/>
      <c r="C953" s="104"/>
      <c r="F953" s="104"/>
    </row>
    <row r="954" spans="2:6" ht="15.75" customHeight="1" x14ac:dyDescent="0.25">
      <c r="B954" s="104"/>
      <c r="C954" s="104"/>
      <c r="F954" s="104"/>
    </row>
    <row r="955" spans="2:6" ht="15.75" customHeight="1" x14ac:dyDescent="0.25">
      <c r="B955" s="104"/>
      <c r="C955" s="104"/>
      <c r="F955" s="104"/>
    </row>
    <row r="956" spans="2:6" ht="15.75" customHeight="1" x14ac:dyDescent="0.25">
      <c r="B956" s="104"/>
      <c r="C956" s="104"/>
      <c r="F956" s="104"/>
    </row>
    <row r="957" spans="2:6" ht="15.75" customHeight="1" x14ac:dyDescent="0.25">
      <c r="B957" s="104"/>
      <c r="C957" s="104"/>
      <c r="F957" s="104"/>
    </row>
    <row r="958" spans="2:6" ht="15.75" customHeight="1" x14ac:dyDescent="0.25">
      <c r="B958" s="104"/>
      <c r="C958" s="104"/>
      <c r="F958" s="104"/>
    </row>
    <row r="959" spans="2:6" ht="15.75" customHeight="1" x14ac:dyDescent="0.25">
      <c r="B959" s="104"/>
      <c r="C959" s="104"/>
      <c r="F959" s="104"/>
    </row>
    <row r="960" spans="2:6" ht="15.75" customHeight="1" x14ac:dyDescent="0.25">
      <c r="B960" s="104"/>
      <c r="C960" s="104"/>
      <c r="F960" s="104"/>
    </row>
    <row r="961" spans="2:6" ht="15.75" customHeight="1" x14ac:dyDescent="0.25">
      <c r="B961" s="104"/>
      <c r="C961" s="104"/>
      <c r="F961" s="104"/>
    </row>
    <row r="962" spans="2:6" ht="15.75" customHeight="1" x14ac:dyDescent="0.25">
      <c r="B962" s="104"/>
      <c r="C962" s="104"/>
      <c r="F962" s="104"/>
    </row>
    <row r="963" spans="2:6" ht="15.75" customHeight="1" x14ac:dyDescent="0.25">
      <c r="B963" s="104"/>
      <c r="C963" s="104"/>
      <c r="F963" s="104"/>
    </row>
    <row r="964" spans="2:6" ht="15.75" customHeight="1" x14ac:dyDescent="0.25">
      <c r="B964" s="104"/>
      <c r="C964" s="104"/>
      <c r="F964" s="104"/>
    </row>
    <row r="965" spans="2:6" ht="15.75" customHeight="1" x14ac:dyDescent="0.25">
      <c r="B965" s="104"/>
      <c r="C965" s="104"/>
      <c r="F965" s="104"/>
    </row>
    <row r="966" spans="2:6" ht="15.75" customHeight="1" x14ac:dyDescent="0.25">
      <c r="B966" s="104"/>
      <c r="C966" s="104"/>
      <c r="F966" s="104"/>
    </row>
    <row r="967" spans="2:6" ht="15.75" customHeight="1" x14ac:dyDescent="0.25">
      <c r="B967" s="104"/>
      <c r="C967" s="104"/>
      <c r="F967" s="104"/>
    </row>
    <row r="968" spans="2:6" ht="15.75" customHeight="1" x14ac:dyDescent="0.25">
      <c r="B968" s="104"/>
      <c r="C968" s="104"/>
      <c r="F968" s="104"/>
    </row>
    <row r="969" spans="2:6" ht="15.75" customHeight="1" x14ac:dyDescent="0.25">
      <c r="B969" s="104"/>
      <c r="C969" s="104"/>
      <c r="F969" s="104"/>
    </row>
    <row r="970" spans="2:6" ht="15.75" customHeight="1" x14ac:dyDescent="0.25">
      <c r="B970" s="104"/>
      <c r="C970" s="104"/>
      <c r="F970" s="104"/>
    </row>
    <row r="971" spans="2:6" ht="15.75" customHeight="1" x14ac:dyDescent="0.25">
      <c r="B971" s="104"/>
      <c r="C971" s="104"/>
      <c r="F971" s="104"/>
    </row>
    <row r="972" spans="2:6" ht="15.75" customHeight="1" x14ac:dyDescent="0.25">
      <c r="B972" s="104"/>
      <c r="C972" s="104"/>
      <c r="F972" s="104"/>
    </row>
    <row r="973" spans="2:6" ht="15.75" customHeight="1" x14ac:dyDescent="0.25">
      <c r="B973" s="104"/>
      <c r="C973" s="104"/>
      <c r="F973" s="104"/>
    </row>
    <row r="974" spans="2:6" ht="15.75" customHeight="1" x14ac:dyDescent="0.25">
      <c r="B974" s="104"/>
      <c r="C974" s="104"/>
      <c r="F974" s="104"/>
    </row>
    <row r="975" spans="2:6" ht="15.75" customHeight="1" x14ac:dyDescent="0.25">
      <c r="B975" s="104"/>
      <c r="C975" s="104"/>
      <c r="F975" s="104"/>
    </row>
    <row r="976" spans="2:6" ht="15.75" customHeight="1" x14ac:dyDescent="0.25">
      <c r="B976" s="104"/>
      <c r="C976" s="104"/>
      <c r="F976" s="104"/>
    </row>
    <row r="977" spans="2:6" ht="15.75" customHeight="1" x14ac:dyDescent="0.25">
      <c r="B977" s="104"/>
      <c r="C977" s="104"/>
      <c r="F977" s="104"/>
    </row>
    <row r="978" spans="2:6" ht="15.75" customHeight="1" x14ac:dyDescent="0.25">
      <c r="B978" s="104"/>
      <c r="C978" s="104"/>
      <c r="F978" s="104"/>
    </row>
    <row r="979" spans="2:6" ht="15.75" customHeight="1" x14ac:dyDescent="0.25">
      <c r="B979" s="104"/>
      <c r="C979" s="104"/>
      <c r="F979" s="104"/>
    </row>
    <row r="980" spans="2:6" ht="15.75" customHeight="1" x14ac:dyDescent="0.25">
      <c r="B980" s="104"/>
      <c r="C980" s="104"/>
      <c r="F980" s="104"/>
    </row>
    <row r="981" spans="2:6" ht="15.75" customHeight="1" x14ac:dyDescent="0.25">
      <c r="B981" s="104"/>
      <c r="C981" s="104"/>
      <c r="F981" s="104"/>
    </row>
    <row r="982" spans="2:6" ht="15.75" customHeight="1" x14ac:dyDescent="0.25">
      <c r="B982" s="104"/>
      <c r="C982" s="104"/>
      <c r="F982" s="104"/>
    </row>
    <row r="983" spans="2:6" ht="15.75" customHeight="1" x14ac:dyDescent="0.25">
      <c r="B983" s="104"/>
      <c r="C983" s="104"/>
      <c r="F983" s="104"/>
    </row>
    <row r="984" spans="2:6" ht="15.75" customHeight="1" x14ac:dyDescent="0.25">
      <c r="B984" s="104"/>
      <c r="C984" s="104"/>
      <c r="F984" s="104"/>
    </row>
    <row r="985" spans="2:6" ht="15.75" customHeight="1" x14ac:dyDescent="0.25">
      <c r="B985" s="104"/>
      <c r="C985" s="104"/>
      <c r="F985" s="104"/>
    </row>
    <row r="986" spans="2:6" ht="15.75" customHeight="1" x14ac:dyDescent="0.25">
      <c r="B986" s="104"/>
      <c r="C986" s="104"/>
      <c r="F986" s="104"/>
    </row>
    <row r="987" spans="2:6" ht="15.75" customHeight="1" x14ac:dyDescent="0.25">
      <c r="B987" s="104"/>
      <c r="C987" s="104"/>
      <c r="F987" s="104"/>
    </row>
    <row r="988" spans="2:6" ht="15.75" customHeight="1" x14ac:dyDescent="0.25">
      <c r="B988" s="104"/>
      <c r="C988" s="104"/>
      <c r="F988" s="104"/>
    </row>
    <row r="989" spans="2:6" ht="15.75" customHeight="1" x14ac:dyDescent="0.25">
      <c r="B989" s="104"/>
      <c r="C989" s="104"/>
      <c r="F989" s="104"/>
    </row>
    <row r="990" spans="2:6" ht="15.75" customHeight="1" x14ac:dyDescent="0.25">
      <c r="B990" s="104"/>
      <c r="C990" s="104"/>
      <c r="F990" s="104"/>
    </row>
    <row r="991" spans="2:6" ht="15.75" customHeight="1" x14ac:dyDescent="0.25">
      <c r="B991" s="104"/>
      <c r="C991" s="104"/>
      <c r="F991" s="104"/>
    </row>
    <row r="992" spans="2:6" ht="15.75" customHeight="1" x14ac:dyDescent="0.25">
      <c r="B992" s="104"/>
      <c r="C992" s="104"/>
      <c r="F992" s="104"/>
    </row>
    <row r="993" spans="2:6" ht="15.75" customHeight="1" x14ac:dyDescent="0.25">
      <c r="B993" s="104"/>
      <c r="C993" s="104"/>
      <c r="F993" s="104"/>
    </row>
    <row r="994" spans="2:6" ht="15.75" customHeight="1" x14ac:dyDescent="0.25">
      <c r="B994" s="104"/>
      <c r="C994" s="104"/>
      <c r="F994" s="104"/>
    </row>
    <row r="995" spans="2:6" ht="15.75" customHeight="1" x14ac:dyDescent="0.25">
      <c r="B995" s="104"/>
      <c r="C995" s="104"/>
      <c r="F995" s="104"/>
    </row>
    <row r="996" spans="2:6" ht="15.75" customHeight="1" x14ac:dyDescent="0.25">
      <c r="B996" s="104"/>
      <c r="C996" s="104"/>
      <c r="F996" s="104"/>
    </row>
    <row r="997" spans="2:6" ht="15.75" customHeight="1" x14ac:dyDescent="0.25">
      <c r="B997" s="104"/>
      <c r="C997" s="104"/>
      <c r="F997" s="104"/>
    </row>
    <row r="998" spans="2:6" ht="15.75" customHeight="1" x14ac:dyDescent="0.25">
      <c r="B998" s="104"/>
      <c r="C998" s="104"/>
      <c r="F998" s="104"/>
    </row>
    <row r="999" spans="2:6" ht="15.75" customHeight="1" x14ac:dyDescent="0.25">
      <c r="B999" s="104"/>
      <c r="C999" s="104"/>
      <c r="F999" s="104"/>
    </row>
    <row r="1000" spans="2:6" ht="15.75" customHeight="1" x14ac:dyDescent="0.25">
      <c r="B1000" s="104"/>
      <c r="C1000" s="104"/>
      <c r="F1000" s="104"/>
    </row>
  </sheetData>
  <sheetProtection password="C6AC" sheet="1" objects="1" scenarios="1"/>
  <mergeCells count="5">
    <mergeCell ref="G5:H5"/>
    <mergeCell ref="K6:L9"/>
    <mergeCell ref="J12:L12"/>
    <mergeCell ref="G2:H2"/>
    <mergeCell ref="J2:M2"/>
  </mergeCells>
  <dataValidations count="1">
    <dataValidation type="list" allowBlank="1" showInputMessage="1" showErrorMessage="1" errorTitle="Erreur de saisie" error="Il faut saisir un nombre entier entre 1 et 4" sqref="J19">
      <formula1>$I$13:$I$16</formula1>
    </dataValidation>
  </dataValidations>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B050"/>
  </sheetPr>
  <dimension ref="A1:Q1010"/>
  <sheetViews>
    <sheetView showGridLines="0" topLeftCell="A4" zoomScale="115" zoomScaleNormal="115" workbookViewId="0">
      <pane xSplit="1" topLeftCell="B1" activePane="topRight" state="frozen"/>
      <selection activeCell="D11" sqref="D11"/>
      <selection pane="topRight" activeCell="A8" sqref="A8:A11"/>
    </sheetView>
  </sheetViews>
  <sheetFormatPr baseColWidth="10" defaultColWidth="14.42578125" defaultRowHeight="15" customHeight="1" x14ac:dyDescent="0.25"/>
  <cols>
    <col min="1" max="1" width="31.7109375" customWidth="1"/>
    <col min="2" max="13" width="18.85546875" customWidth="1"/>
    <col min="14" max="17" width="22.140625" customWidth="1"/>
    <col min="18" max="26" width="10.7109375" customWidth="1"/>
  </cols>
  <sheetData>
    <row r="1" spans="1:17" ht="33.75" x14ac:dyDescent="0.5">
      <c r="A1" s="1" t="s">
        <v>92</v>
      </c>
      <c r="B1" s="1"/>
      <c r="C1" s="1"/>
      <c r="D1" s="1"/>
      <c r="E1" s="1"/>
      <c r="F1" s="1"/>
      <c r="G1" s="1"/>
      <c r="H1" s="1"/>
      <c r="I1" s="1"/>
      <c r="J1" s="1"/>
      <c r="K1" s="1"/>
      <c r="L1" s="1"/>
      <c r="M1" s="1"/>
      <c r="N1" s="1"/>
      <c r="O1" s="1"/>
      <c r="P1" s="1"/>
      <c r="Q1" s="1"/>
    </row>
    <row r="3" spans="1:17" ht="23.25" x14ac:dyDescent="0.35">
      <c r="A3" s="41" t="s">
        <v>93</v>
      </c>
    </row>
    <row r="4" spans="1:17" ht="23.25" x14ac:dyDescent="0.35">
      <c r="A4" s="41" t="s">
        <v>94</v>
      </c>
    </row>
    <row r="5" spans="1:17" ht="23.25" x14ac:dyDescent="0.35">
      <c r="A5" s="41" t="s">
        <v>95</v>
      </c>
    </row>
    <row r="7" spans="1:17" ht="63" x14ac:dyDescent="0.35">
      <c r="A7" s="3" t="s">
        <v>3</v>
      </c>
      <c r="B7" s="28" t="s">
        <v>82</v>
      </c>
      <c r="C7" s="24" t="str">
        <f>Paramètres!J6</f>
        <v>ok avec shoot</v>
      </c>
      <c r="D7" s="25" t="str">
        <f>Paramètres!J7</f>
        <v>Ok sans tir</v>
      </c>
      <c r="E7" s="26" t="str">
        <f>Paramètres!J8</f>
        <v>Milieu franchi</v>
      </c>
      <c r="F7" s="27" t="str">
        <f>Paramètres!J9</f>
        <v>Milieu non franchi</v>
      </c>
      <c r="G7" s="37" t="s">
        <v>70</v>
      </c>
    </row>
    <row r="8" spans="1:17" ht="36.75" customHeight="1" x14ac:dyDescent="0.3">
      <c r="A8" s="143"/>
      <c r="B8" s="31" t="str">
        <f>IF(ISERROR((COUNTIF($B$22:$G$41,A8)/SUM(B44:B46,E44:E46,F44:F46))*100),"",COUNTIF($B$22:$G$41,A8)&amp; " soit " &amp;CEILING((COUNTIF($B$22:$G$41,A8)/SUM(B44:B46,E44:E46,F44:F46))*100,1)&amp;" %" )</f>
        <v/>
      </c>
      <c r="C8" s="32">
        <f>IF(AND($B43=0,$E43=0,$F43=0),0,CEILING((SUM($B43,$E43,$F43)/SUM($B$43:$B$46,$E$43:$E$46,$F$43:$F$46))*100,0.1))</f>
        <v>0</v>
      </c>
      <c r="D8" s="33">
        <f>IF(AND($B44=0,$E44=0,$F44=0),0,CEILING((SUM($B44,$E44,$F44)/SUM($B$43:$B$46,$E$43:$E$46,$F$43:$F$46))*100,0.1))</f>
        <v>0</v>
      </c>
      <c r="E8" s="34">
        <f>IF(AND($B45=0,$E45=0,$F45=0),0,CEILING((SUM($B45,$E45,$F45)/SUM($B$43:$B$46,$E$43:$E$46,$F$43:$F$46))*100,0.1))</f>
        <v>0</v>
      </c>
      <c r="F8" s="35">
        <f>IF(AND($B46=0,$E46=0,$F46=0),0,CEILING((SUM($B46,$E46,$F46)/SUM($B$43:$B$46,$E$43:$E$46,$F$43:$F$46))*100,0.1))</f>
        <v>0</v>
      </c>
      <c r="G8" s="21" t="str">
        <f>IF(CHOOSE(Paramètres!$J$19,C8=0,AND(C8=0,D8=0),AND(C8=0,D8=0,E8=0),AND(C8=0,D8=0,E8=0,F8=0)),"Non évaluable",CHOOSE(Paramètres!$J$19,LOOKUP(C8,Paramètres!$G$7:$G$38,Paramètres!$H$7:$H$38),LOOKUP(SUM(C8,D8),Paramètres!$G$7:$G$38,Paramètres!$H$7:$H$38),LOOKUP(SUM(C8,D8,E8),Paramètres!$G$7:$G$38,Paramètres!$H$7:$H$38),LOOKUP(SUM(C8,D8,E8,F8),Paramètres!$G$7:$G$38,Paramètres!$H$7:$H$38)))</f>
        <v>Non évaluable</v>
      </c>
      <c r="K8" s="4"/>
      <c r="L8" s="4"/>
      <c r="M8" s="4"/>
      <c r="N8" s="4"/>
      <c r="O8" s="5"/>
      <c r="P8" s="5"/>
    </row>
    <row r="9" spans="1:17" ht="36.75" customHeight="1" x14ac:dyDescent="0.3">
      <c r="A9" s="143"/>
      <c r="B9" s="31" t="str">
        <f>IF(ISERROR((COUNTIF($B$22:$G$41,A9)/SUM(B44:B46,D44:D46,G44:G46))*100),"",COUNTIF($B$22:$G$41,A9)&amp; " soit " &amp;CEILING((COUNTIF($B$22:$G$41,A9)/SUM(B44:B46,D44:D46,G44:G46))*100,1)&amp;" %" )</f>
        <v/>
      </c>
      <c r="C9" s="32">
        <f>IF(AND($B43=0,$D43=0,$G43=0),0,CEILING((SUM($B43,$D43,$G43)/SUM($B$43:$B$46,$D$43:$D$46,$G$43:$G$46))*100,0.1))</f>
        <v>0</v>
      </c>
      <c r="D9" s="33">
        <f>IF(AND($B44=0,$D44=0,$G44=0),0,CEILING((SUM($B44,$D44,$G44)/SUM($B$43:$B$46,$D$43:$D$46,$G$43:$G$46))*100,0.1))</f>
        <v>0</v>
      </c>
      <c r="E9" s="36">
        <f>IF(AND($B45=0,$D45=0,$G45=0),0,CEILING((SUM($B45,$D45,$G45)/SUM($B$43:$B$46,$D$43:$D$46,$G$43:$G$46))*100,0.1))</f>
        <v>0</v>
      </c>
      <c r="F9" s="35">
        <f>IF(AND($B46=0,$D46=0,$G46=0),0,CEILING((SUM($B46,$D46,$G46)/SUM($B$43:$B$46,$D$43:$D$46,$G$43:$G$46))*100,0.1))</f>
        <v>0</v>
      </c>
      <c r="G9" s="21" t="str">
        <f>IF(CHOOSE(Paramètres!$J$19,C9=0,AND(C9=0,D9=0),AND(C9=0,D9=0,E9=0),AND(C9=0,D9=0,E9=0,F9=0)),"Non évaluable",CHOOSE(Paramètres!$J$19,LOOKUP(C9,Paramètres!$G$7:$G$38,Paramètres!$H$7:$H$38),LOOKUP(SUM(C9,D9),Paramètres!$G$7:$G$38,Paramètres!$H$7:$H$38),LOOKUP(SUM(C9,D9,E9),Paramètres!$G$7:$G$38,Paramètres!$H$7:$H$38),LOOKUP(SUM(C9,D9,E9,F9),Paramètres!$G$7:$G$38,Paramètres!$H$7:$H$38)))</f>
        <v>Non évaluable</v>
      </c>
      <c r="K9" s="4"/>
      <c r="L9" s="4" t="s">
        <v>4</v>
      </c>
      <c r="M9" s="4"/>
      <c r="N9" s="4"/>
      <c r="O9" s="5"/>
      <c r="P9" s="5"/>
    </row>
    <row r="10" spans="1:17" ht="36.75" customHeight="1" x14ac:dyDescent="0.3">
      <c r="A10" s="143"/>
      <c r="B10" s="31" t="str">
        <f>IF(ISERROR((COUNTIF($B$22:$G$41,A10)/SUM(C44:C46,D44:D46,F44:F46))*100),"",COUNTIF($B$22:$G$41,A10)&amp; " soit " &amp;CEILING((COUNTIF($B$22:$G$41,A10)/SUM(C44:C46,D44:D46,F44:F46))*100,1)&amp;" %" )</f>
        <v/>
      </c>
      <c r="C10" s="32">
        <f>IF(AND($C$43=0,$D$43=0,$F$43=0),0,CEILING((SUM($C43,$D43,$F43)/SUM($C$43:$C$46,$D$43:$D$46,$F$43:$F$46))*100,0.1))</f>
        <v>0</v>
      </c>
      <c r="D10" s="33">
        <f>IF(AND($C$44=0,$D$44=0,$F$44=0),0,CEILING((SUM($C44,$D44,$F44)/SUM($C$43:$C$46,$D$43:$D$46,$F$43:$F$46))*100,0.1))</f>
        <v>0</v>
      </c>
      <c r="E10" s="34">
        <f>IF(AND($C$45=0,$D$45=0,$F$45=0),0,CEILING((SUM($C45,$D45,$F45)/SUM($C$43:$C$46,$D$43:$D$46,$F$43:$F$46))*100,0.1))</f>
        <v>0</v>
      </c>
      <c r="F10" s="35">
        <f>IF(AND($C$46=0,$D$46=0,$F$46=0),0,CEILING((SUM($C46,$D46,$F46)/SUM($C$43:$C$46,$D$43:$D$46,$F$43:$F$46))*100,0.1))</f>
        <v>0</v>
      </c>
      <c r="G10" s="21" t="str">
        <f>IF(CHOOSE(Paramètres!$J$19,C10=0,AND(C10=0,D10=0),AND(C10=0,D10=0,E10=0),AND(C10=0,D10=0,E10=0,F10=0)),"Non évaluable",CHOOSE(Paramètres!$J$19,LOOKUP(C10,Paramètres!$G$7:$G$38,Paramètres!$H$7:$H$38),LOOKUP(SUM(C10,D10),Paramètres!$G$7:$G$38,Paramètres!$H$7:$H$38),LOOKUP(SUM(C10,D10,E10),Paramètres!$G$7:$G$38,Paramètres!$H$7:$H$38),LOOKUP(SUM(C10,D10,E10,F10),Paramètres!$G$7:$G$38,Paramètres!$H$7:$H$38)))</f>
        <v>Non évaluable</v>
      </c>
      <c r="K10" s="4"/>
      <c r="L10" s="4" t="s">
        <v>5</v>
      </c>
      <c r="M10" s="4"/>
      <c r="N10" s="4"/>
      <c r="O10" s="5"/>
      <c r="P10" s="5"/>
    </row>
    <row r="11" spans="1:17" ht="36.75" customHeight="1" x14ac:dyDescent="0.3">
      <c r="A11" s="143"/>
      <c r="B11" s="31" t="str">
        <f>IF(ISERROR((COUNTIF($B$22:$G$41,A11)/SUM(C44:C46,E44:E46,G44:G46))*100),"",COUNTIF($B$22:$G$41,A11)&amp; " soit " &amp;CEILING((COUNTIF($B$22:$G$41,A11)/SUM(C44:C46,E44:E46,G44:G46))*100,1)&amp;" %" )</f>
        <v/>
      </c>
      <c r="C11" s="32">
        <f>IF(AND($C$43=0,$E$43=0,$G$43=0),0,CEILING((SUM($C43,$E43,$G43)/SUM($C$43:$C$46,$E$43:$E$46,$G$43:$G$46))*100,0.1))</f>
        <v>0</v>
      </c>
      <c r="D11" s="33">
        <f>IF(AND($C$44=0,$E$44=0,$G$44=0),0,CEILING((SUM($C44,$E44,$G44)/SUM($C$43:$C$46,$E$43:$E$46,$G$43:$G$46))*100,0.1))</f>
        <v>0</v>
      </c>
      <c r="E11" s="34">
        <f>IF(AND($C$45=0,$E$45=0,$G$45=0),0,CEILING((SUM($C45,$E45,$G45)/SUM($C$43:$C$46,$E$43:$E$46,$G$43:$G$46))*100,0.1))</f>
        <v>0</v>
      </c>
      <c r="F11" s="35">
        <f>IF(AND($C$46=0,$E$46=0,$G$46=0),0,CEILING((SUM($C46,$E46,$G46)/SUM($C$43:$C$46,$E$43:$E$46,$G$43:$G$46))*100,0.1))</f>
        <v>0</v>
      </c>
      <c r="G11" s="21" t="str">
        <f>IF(CHOOSE(Paramètres!$J$19,C11=0,AND(C11=0,D11=0),AND(C11=0,D11=0,E11=0),AND(C11=0,D11=0,E11=0,F11=0)),"Non évaluable",CHOOSE(Paramètres!$J$19,LOOKUP(C11,Paramètres!$G$7:$G$38,Paramètres!$H$7:$H$38),LOOKUP(SUM(C11,D11),Paramètres!$G$7:$G$38,Paramètres!$H$7:$H$38),LOOKUP(SUM(C11,D11,E11),Paramètres!$G$7:$G$38,Paramètres!$H$7:$H$38),LOOKUP(SUM(C11,D11,E11,F11),Paramètres!$G$7:$G$38,Paramètres!$H$7:$H$38)))</f>
        <v>Non évaluable</v>
      </c>
      <c r="K11" s="5"/>
      <c r="L11" s="4" t="s">
        <v>90</v>
      </c>
      <c r="M11" s="5"/>
      <c r="N11" s="5"/>
      <c r="O11" s="5"/>
      <c r="P11" s="5"/>
    </row>
    <row r="12" spans="1:17" x14ac:dyDescent="0.25">
      <c r="K12" s="5"/>
      <c r="L12" s="5"/>
      <c r="M12" s="5"/>
      <c r="N12" s="5"/>
      <c r="O12" s="5"/>
      <c r="P12" s="5"/>
    </row>
    <row r="13" spans="1:17" ht="21" x14ac:dyDescent="0.35">
      <c r="A13" s="6" t="s">
        <v>6</v>
      </c>
      <c r="B13" s="7"/>
    </row>
    <row r="14" spans="1:17" ht="21" x14ac:dyDescent="0.25">
      <c r="A14" s="13" t="s">
        <v>7</v>
      </c>
      <c r="B14" s="38" t="s">
        <v>83</v>
      </c>
      <c r="C14" s="38" t="s">
        <v>84</v>
      </c>
      <c r="D14" s="38" t="s">
        <v>85</v>
      </c>
      <c r="E14" s="38" t="s">
        <v>86</v>
      </c>
      <c r="F14" s="38" t="s">
        <v>87</v>
      </c>
      <c r="G14" s="38" t="s">
        <v>88</v>
      </c>
    </row>
    <row r="15" spans="1:17" ht="21" x14ac:dyDescent="0.25">
      <c r="A15" s="39" t="s">
        <v>80</v>
      </c>
      <c r="B15" s="14" t="str">
        <f>IF($A$8="","",$A$8)</f>
        <v/>
      </c>
      <c r="C15" s="14" t="str">
        <f>IF($A$10="","",$A$10)</f>
        <v/>
      </c>
      <c r="D15" s="14" t="str">
        <f>IF($A$9="","",$A$9)</f>
        <v/>
      </c>
      <c r="E15" s="14" t="str">
        <f>IF($A$8="","",$A$8)</f>
        <v/>
      </c>
      <c r="F15" s="14" t="str">
        <f>IF($A$8="","",$A$8)</f>
        <v/>
      </c>
      <c r="G15" s="14" t="str">
        <f>IF($A$9="","",$A$9)</f>
        <v/>
      </c>
    </row>
    <row r="16" spans="1:17" ht="21" x14ac:dyDescent="0.25">
      <c r="A16" s="39" t="s">
        <v>81</v>
      </c>
      <c r="B16" s="14" t="str">
        <f>IF($A$9="","",$A$9)</f>
        <v/>
      </c>
      <c r="C16" s="14" t="str">
        <f>IF($A$11="","",$A$11)</f>
        <v/>
      </c>
      <c r="D16" s="14" t="str">
        <f>IF($A$10="","",$A$10)</f>
        <v/>
      </c>
      <c r="E16" s="14" t="str">
        <f>IF($A$11="","",$A$11)</f>
        <v/>
      </c>
      <c r="F16" s="14" t="str">
        <f>IF($A$10="","",$A$10)</f>
        <v/>
      </c>
      <c r="G16" s="14" t="str">
        <f>IF($A$11="","",$A$11)</f>
        <v/>
      </c>
      <c r="I16" t="str">
        <f>IF(ISERROR(COUNTIF($B$22:$G$41,A10)/SUM(C44:C46,D44:D46,F44:F46))*100,"","ca marche")</f>
        <v/>
      </c>
    </row>
    <row r="17" spans="1:7" ht="21" x14ac:dyDescent="0.25">
      <c r="A17" s="15" t="s">
        <v>130</v>
      </c>
      <c r="B17" s="16" t="str">
        <f>IF($A$10="","",$A$10)</f>
        <v/>
      </c>
      <c r="C17" s="16" t="str">
        <f>IF($A$8="","",$A$8)</f>
        <v/>
      </c>
      <c r="D17" s="16" t="str">
        <f>IF($A$11="","",$A$11)</f>
        <v/>
      </c>
      <c r="E17" s="16" t="str">
        <f>IF($A$9="","",$A$9)</f>
        <v/>
      </c>
      <c r="F17" s="16" t="str">
        <f>IF($A$9="","",$A$9)</f>
        <v/>
      </c>
      <c r="G17" s="16" t="str">
        <f>IF($A$8="","",$A$8)</f>
        <v/>
      </c>
    </row>
    <row r="18" spans="1:7" ht="21" x14ac:dyDescent="0.25">
      <c r="A18" s="17" t="s">
        <v>91</v>
      </c>
      <c r="B18" s="40" t="str">
        <f>IF($A$11="","",$A$11)</f>
        <v/>
      </c>
      <c r="C18" s="40" t="str">
        <f>IF($A$9="","",$A$9)</f>
        <v/>
      </c>
      <c r="D18" s="40" t="str">
        <f>IF($A$8="","",$A$8)</f>
        <v/>
      </c>
      <c r="E18" s="40" t="str">
        <f>IF($A$10="","",$A$10)</f>
        <v/>
      </c>
      <c r="F18" s="40" t="str">
        <f>IF($A$11="","",$A$11)</f>
        <v/>
      </c>
      <c r="G18" s="40" t="str">
        <f>IF($A$10="","",$A$10)</f>
        <v/>
      </c>
    </row>
    <row r="20" spans="1:7" ht="21" x14ac:dyDescent="0.35">
      <c r="A20" s="8" t="s">
        <v>12</v>
      </c>
      <c r="B20" s="9"/>
    </row>
    <row r="21" spans="1:7" ht="21" x14ac:dyDescent="0.35">
      <c r="A21" s="8"/>
      <c r="B21" s="9"/>
    </row>
    <row r="22" spans="1:7" ht="18" customHeight="1" x14ac:dyDescent="0.25">
      <c r="A22" s="29" t="s">
        <v>17</v>
      </c>
      <c r="B22" s="144"/>
      <c r="C22" s="144"/>
      <c r="D22" s="144"/>
      <c r="E22" s="144"/>
      <c r="F22" s="144"/>
      <c r="G22" s="144"/>
    </row>
    <row r="23" spans="1:7" ht="18" customHeight="1" x14ac:dyDescent="0.25">
      <c r="A23" s="30" t="s">
        <v>89</v>
      </c>
      <c r="B23" s="145"/>
      <c r="C23" s="145"/>
      <c r="D23" s="145"/>
      <c r="E23" s="145"/>
      <c r="F23" s="145"/>
      <c r="G23" s="145"/>
    </row>
    <row r="24" spans="1:7" ht="18" customHeight="1" x14ac:dyDescent="0.25">
      <c r="A24" s="29" t="s">
        <v>19</v>
      </c>
      <c r="B24" s="144"/>
      <c r="C24" s="144"/>
      <c r="D24" s="144"/>
      <c r="E24" s="144"/>
      <c r="F24" s="144"/>
      <c r="G24" s="144"/>
    </row>
    <row r="25" spans="1:7" ht="18" customHeight="1" x14ac:dyDescent="0.25">
      <c r="A25" s="30" t="s">
        <v>89</v>
      </c>
      <c r="B25" s="145"/>
      <c r="C25" s="145"/>
      <c r="D25" s="145"/>
      <c r="E25" s="145"/>
      <c r="F25" s="145"/>
      <c r="G25" s="145"/>
    </row>
    <row r="26" spans="1:7" ht="18" customHeight="1" x14ac:dyDescent="0.25">
      <c r="A26" s="29" t="s">
        <v>20</v>
      </c>
      <c r="B26" s="144"/>
      <c r="C26" s="144"/>
      <c r="D26" s="144"/>
      <c r="E26" s="144"/>
      <c r="F26" s="144"/>
      <c r="G26" s="144"/>
    </row>
    <row r="27" spans="1:7" ht="18" customHeight="1" x14ac:dyDescent="0.25">
      <c r="A27" s="30" t="s">
        <v>89</v>
      </c>
      <c r="B27" s="145"/>
      <c r="C27" s="145"/>
      <c r="D27" s="145"/>
      <c r="E27" s="145"/>
      <c r="F27" s="145"/>
      <c r="G27" s="145"/>
    </row>
    <row r="28" spans="1:7" ht="18" customHeight="1" x14ac:dyDescent="0.25">
      <c r="A28" s="29" t="s">
        <v>22</v>
      </c>
      <c r="B28" s="144"/>
      <c r="C28" s="144"/>
      <c r="D28" s="144"/>
      <c r="E28" s="144"/>
      <c r="F28" s="144"/>
      <c r="G28" s="144"/>
    </row>
    <row r="29" spans="1:7" ht="18" customHeight="1" x14ac:dyDescent="0.25">
      <c r="A29" s="30" t="s">
        <v>89</v>
      </c>
      <c r="B29" s="145"/>
      <c r="C29" s="145"/>
      <c r="D29" s="145"/>
      <c r="E29" s="145"/>
      <c r="F29" s="145"/>
      <c r="G29" s="145"/>
    </row>
    <row r="30" spans="1:7" ht="18" customHeight="1" x14ac:dyDescent="0.25">
      <c r="A30" s="29" t="s">
        <v>23</v>
      </c>
      <c r="B30" s="144"/>
      <c r="C30" s="144"/>
      <c r="D30" s="144"/>
      <c r="E30" s="144"/>
      <c r="F30" s="144"/>
      <c r="G30" s="144"/>
    </row>
    <row r="31" spans="1:7" ht="18" customHeight="1" x14ac:dyDescent="0.25">
      <c r="A31" s="30" t="s">
        <v>89</v>
      </c>
      <c r="B31" s="145"/>
      <c r="C31" s="145"/>
      <c r="D31" s="145"/>
      <c r="E31" s="145"/>
      <c r="F31" s="145"/>
      <c r="G31" s="145"/>
    </row>
    <row r="32" spans="1:7" ht="18" customHeight="1" x14ac:dyDescent="0.25">
      <c r="A32" s="29" t="s">
        <v>32</v>
      </c>
      <c r="B32" s="144"/>
      <c r="C32" s="144"/>
      <c r="D32" s="144"/>
      <c r="E32" s="144"/>
      <c r="F32" s="144"/>
      <c r="G32" s="144"/>
    </row>
    <row r="33" spans="1:13" ht="18" customHeight="1" x14ac:dyDescent="0.25">
      <c r="A33" s="30" t="s">
        <v>89</v>
      </c>
      <c r="B33" s="145"/>
      <c r="C33" s="145"/>
      <c r="D33" s="145"/>
      <c r="E33" s="145"/>
      <c r="F33" s="145"/>
      <c r="G33" s="145"/>
    </row>
    <row r="34" spans="1:13" ht="18" customHeight="1" x14ac:dyDescent="0.25">
      <c r="A34" s="29" t="s">
        <v>42</v>
      </c>
      <c r="B34" s="144"/>
      <c r="C34" s="144"/>
      <c r="D34" s="144"/>
      <c r="E34" s="144"/>
      <c r="F34" s="144"/>
      <c r="G34" s="144"/>
    </row>
    <row r="35" spans="1:13" ht="18" customHeight="1" x14ac:dyDescent="0.25">
      <c r="A35" s="30" t="s">
        <v>89</v>
      </c>
      <c r="B35" s="145"/>
      <c r="C35" s="145"/>
      <c r="D35" s="145"/>
      <c r="E35" s="145"/>
      <c r="F35" s="145"/>
      <c r="G35" s="145"/>
    </row>
    <row r="36" spans="1:13" ht="18" customHeight="1" x14ac:dyDescent="0.25">
      <c r="A36" s="29" t="s">
        <v>54</v>
      </c>
      <c r="B36" s="144"/>
      <c r="C36" s="144"/>
      <c r="D36" s="144"/>
      <c r="E36" s="144"/>
      <c r="F36" s="144"/>
      <c r="G36" s="144"/>
    </row>
    <row r="37" spans="1:13" ht="18" customHeight="1" x14ac:dyDescent="0.25">
      <c r="A37" s="30" t="s">
        <v>89</v>
      </c>
      <c r="B37" s="145"/>
      <c r="C37" s="145"/>
      <c r="D37" s="145"/>
      <c r="E37" s="145"/>
      <c r="F37" s="145"/>
      <c r="G37" s="145"/>
    </row>
    <row r="38" spans="1:13" ht="18" customHeight="1" x14ac:dyDescent="0.25">
      <c r="A38" s="29" t="s">
        <v>63</v>
      </c>
      <c r="B38" s="144"/>
      <c r="C38" s="144"/>
      <c r="D38" s="144"/>
      <c r="E38" s="144"/>
      <c r="F38" s="144"/>
      <c r="G38" s="144"/>
    </row>
    <row r="39" spans="1:13" ht="18" customHeight="1" x14ac:dyDescent="0.25">
      <c r="A39" s="30" t="s">
        <v>89</v>
      </c>
      <c r="B39" s="145"/>
      <c r="C39" s="145"/>
      <c r="D39" s="145"/>
      <c r="E39" s="145"/>
      <c r="F39" s="145"/>
      <c r="G39" s="145"/>
    </row>
    <row r="40" spans="1:13" ht="18" customHeight="1" x14ac:dyDescent="0.25">
      <c r="A40" s="29" t="s">
        <v>67</v>
      </c>
      <c r="B40" s="144"/>
      <c r="C40" s="144"/>
      <c r="D40" s="144"/>
      <c r="E40" s="144"/>
      <c r="F40" s="144"/>
      <c r="G40" s="144"/>
    </row>
    <row r="41" spans="1:13" ht="15.75" customHeight="1" x14ac:dyDescent="0.25">
      <c r="A41" s="30" t="s">
        <v>89</v>
      </c>
      <c r="B41" s="145"/>
      <c r="C41" s="145"/>
      <c r="D41" s="145"/>
      <c r="E41" s="145"/>
      <c r="F41" s="145"/>
      <c r="G41" s="145"/>
    </row>
    <row r="42" spans="1:13" ht="15.75" customHeight="1" x14ac:dyDescent="0.25"/>
    <row r="43" spans="1:13" ht="18.75" customHeight="1" x14ac:dyDescent="0.35">
      <c r="A43" s="10" t="str">
        <f>C7</f>
        <v>ok avec shoot</v>
      </c>
      <c r="B43" s="11">
        <f t="shared" ref="B43:G43" si="0">COUNTIF(B$22:B$41,$A43)</f>
        <v>0</v>
      </c>
      <c r="C43" s="11">
        <f t="shared" si="0"/>
        <v>0</v>
      </c>
      <c r="D43" s="11">
        <f t="shared" si="0"/>
        <v>0</v>
      </c>
      <c r="E43" s="11">
        <f t="shared" si="0"/>
        <v>0</v>
      </c>
      <c r="F43" s="11">
        <f t="shared" si="0"/>
        <v>0</v>
      </c>
      <c r="G43" s="11">
        <f t="shared" si="0"/>
        <v>0</v>
      </c>
      <c r="H43" s="12"/>
      <c r="I43" s="12"/>
      <c r="J43" s="12"/>
      <c r="K43" s="12"/>
      <c r="L43" s="12"/>
      <c r="M43" s="12"/>
    </row>
    <row r="44" spans="1:13" ht="18.75" customHeight="1" x14ac:dyDescent="0.35">
      <c r="A44" s="10" t="str">
        <f>D7</f>
        <v>Ok sans tir</v>
      </c>
      <c r="B44" s="11">
        <f t="shared" ref="B44:G46" si="1">COUNTIF(B$22:B$41,$A44)</f>
        <v>0</v>
      </c>
      <c r="C44" s="11">
        <f t="shared" si="1"/>
        <v>0</v>
      </c>
      <c r="D44" s="11">
        <f t="shared" si="1"/>
        <v>0</v>
      </c>
      <c r="E44" s="11">
        <f t="shared" si="1"/>
        <v>0</v>
      </c>
      <c r="F44" s="11">
        <f t="shared" si="1"/>
        <v>0</v>
      </c>
      <c r="G44" s="11">
        <f t="shared" si="1"/>
        <v>0</v>
      </c>
      <c r="H44" s="12"/>
      <c r="I44" s="12"/>
      <c r="J44" s="12"/>
      <c r="K44" s="12"/>
      <c r="L44" s="12"/>
      <c r="M44" s="12"/>
    </row>
    <row r="45" spans="1:13" ht="18.75" customHeight="1" x14ac:dyDescent="0.35">
      <c r="A45" s="10" t="str">
        <f>E7</f>
        <v>Milieu franchi</v>
      </c>
      <c r="B45" s="11">
        <f t="shared" si="1"/>
        <v>0</v>
      </c>
      <c r="C45" s="11">
        <f t="shared" si="1"/>
        <v>0</v>
      </c>
      <c r="D45" s="11">
        <f t="shared" si="1"/>
        <v>0</v>
      </c>
      <c r="E45" s="11">
        <f t="shared" si="1"/>
        <v>0</v>
      </c>
      <c r="F45" s="11">
        <f t="shared" si="1"/>
        <v>0</v>
      </c>
      <c r="G45" s="11">
        <f t="shared" si="1"/>
        <v>0</v>
      </c>
      <c r="H45" s="12"/>
      <c r="I45" s="12"/>
      <c r="J45" s="12"/>
      <c r="K45" s="12"/>
      <c r="L45" s="12"/>
      <c r="M45" s="12"/>
    </row>
    <row r="46" spans="1:13" ht="18.75" customHeight="1" x14ac:dyDescent="0.35">
      <c r="A46" s="10" t="str">
        <f>F7</f>
        <v>Milieu non franchi</v>
      </c>
      <c r="B46" s="11">
        <f t="shared" si="1"/>
        <v>0</v>
      </c>
      <c r="C46" s="11">
        <f t="shared" si="1"/>
        <v>0</v>
      </c>
      <c r="D46" s="11">
        <f t="shared" si="1"/>
        <v>0</v>
      </c>
      <c r="E46" s="11">
        <f t="shared" si="1"/>
        <v>0</v>
      </c>
      <c r="F46" s="11">
        <f t="shared" si="1"/>
        <v>0</v>
      </c>
      <c r="G46" s="11">
        <f t="shared" si="1"/>
        <v>0</v>
      </c>
      <c r="H46" s="12"/>
      <c r="I46" s="12"/>
      <c r="J46" s="12"/>
      <c r="K46" s="12"/>
      <c r="L46" s="12"/>
      <c r="M46" s="12"/>
    </row>
    <row r="47" spans="1:13" ht="15.75" customHeight="1" x14ac:dyDescent="0.25">
      <c r="B47" s="12"/>
    </row>
    <row r="48" spans="1:13"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sheetProtection password="C6AC" sheet="1" objects="1" scenarios="1"/>
  <conditionalFormatting sqref="H43:M43">
    <cfRule type="colorScale" priority="7">
      <colorScale>
        <cfvo type="min"/>
        <cfvo type="max"/>
        <color rgb="FFFCFCFF"/>
        <color rgb="FF63BE7B"/>
      </colorScale>
    </cfRule>
  </conditionalFormatting>
  <dataValidations count="3">
    <dataValidation type="list" allowBlank="1" showErrorMessage="1" sqref="A8:A11">
      <formula1>Liste_conc</formula1>
    </dataValidation>
    <dataValidation type="list" allowBlank="1" showErrorMessage="1" errorTitle="ERREUR" error="Saisie obligatroire dans la liste" sqref="B32:G32 B22:G22 B24:G24 B38:G38 B28:G28 B26:G26 B30:G30 B34:G34 B36:G36 B40:G40">
      <formula1>Liste_eval</formula1>
    </dataValidation>
    <dataValidation type="list" allowBlank="1" showErrorMessage="1" sqref="B23:G23 B25:G25 B27:G27 B29:G29 B31:G31 B33:G33 B35:G35 B37:G37 B39:G39 B41:G41">
      <formula1>B$15:B$16</formula1>
    </dataValidation>
  </dataValidations>
  <pageMargins left="0.7" right="0.7" top="0.75" bottom="0.75" header="0" footer="0"/>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4F576402-E24F-4881-9DB0-779FC5A916D1}">
            <xm:f>NOT(ISERROR(SEARCH(Paramètres!$J$9,B22)))</xm:f>
            <xm:f>Paramètres!$J$9</xm:f>
            <x14:dxf>
              <fill>
                <patternFill>
                  <bgColor rgb="FFFFC000"/>
                </patternFill>
              </fill>
            </x14:dxf>
          </x14:cfRule>
          <x14:cfRule type="containsText" priority="2" operator="containsText" id="{E13D9DC5-DFBF-4F66-BD2A-7F165C4B53B3}">
            <xm:f>NOT(ISERROR(SEARCH(Paramètres!$J$6,B22)))</xm:f>
            <xm:f>Paramètres!$J$6</xm:f>
            <x14:dxf>
              <fill>
                <patternFill>
                  <bgColor theme="6" tint="0.39994506668294322"/>
                </patternFill>
              </fill>
            </x14:dxf>
          </x14:cfRule>
          <xm:sqref>B22:G22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1012"/>
  <sheetViews>
    <sheetView showGridLines="0" topLeftCell="A16" zoomScale="80" zoomScaleNormal="80" workbookViewId="0">
      <pane xSplit="1" topLeftCell="B1" activePane="topRight" state="frozen"/>
      <selection activeCell="D11" sqref="D11"/>
      <selection pane="topRight" activeCell="A45" sqref="A45:XFD48"/>
    </sheetView>
  </sheetViews>
  <sheetFormatPr baseColWidth="10" defaultColWidth="14.42578125" defaultRowHeight="15" customHeight="1" x14ac:dyDescent="0.25"/>
  <cols>
    <col min="1" max="1" width="31.7109375" customWidth="1"/>
    <col min="2" max="11" width="18.85546875" customWidth="1"/>
    <col min="12" max="26" width="18.7109375" customWidth="1"/>
  </cols>
  <sheetData>
    <row r="1" spans="1:26" ht="33.75" x14ac:dyDescent="0.5">
      <c r="A1" s="1" t="s">
        <v>92</v>
      </c>
      <c r="B1" s="1"/>
      <c r="C1" s="1"/>
      <c r="D1" s="1"/>
      <c r="E1" s="1"/>
      <c r="F1" s="1"/>
      <c r="G1" s="1"/>
      <c r="H1" s="1"/>
      <c r="I1" s="1"/>
      <c r="J1" s="1"/>
      <c r="K1" s="1"/>
      <c r="L1" s="1"/>
      <c r="M1" s="1"/>
      <c r="N1" s="1"/>
      <c r="O1" s="1"/>
      <c r="P1" s="1"/>
      <c r="Q1" s="1"/>
    </row>
    <row r="3" spans="1:26" ht="23.25" x14ac:dyDescent="0.35">
      <c r="A3" s="41" t="s">
        <v>93</v>
      </c>
    </row>
    <row r="4" spans="1:26" ht="23.25" x14ac:dyDescent="0.35">
      <c r="A4" s="41" t="s">
        <v>94</v>
      </c>
    </row>
    <row r="5" spans="1:26" ht="23.25" x14ac:dyDescent="0.35">
      <c r="A5" s="41" t="s">
        <v>95</v>
      </c>
    </row>
    <row r="7" spans="1:26" ht="63" x14ac:dyDescent="0.35">
      <c r="A7" s="3" t="s">
        <v>3</v>
      </c>
      <c r="B7" s="28" t="s">
        <v>82</v>
      </c>
      <c r="C7" s="24" t="str">
        <f>Paramètres!J6</f>
        <v>ok avec shoot</v>
      </c>
      <c r="D7" s="25" t="str">
        <f>Paramètres!J7</f>
        <v>Ok sans tir</v>
      </c>
      <c r="E7" s="26" t="str">
        <f>Paramètres!J8</f>
        <v>Milieu franchi</v>
      </c>
      <c r="F7" s="27" t="str">
        <f>Paramètres!J9</f>
        <v>Milieu non franchi</v>
      </c>
      <c r="G7" s="37" t="s">
        <v>70</v>
      </c>
    </row>
    <row r="8" spans="1:26" ht="36.75" customHeight="1" x14ac:dyDescent="0.3">
      <c r="A8" s="143"/>
      <c r="B8" s="31" t="str">
        <f>IF(ISERROR((COUNTIF($B$24:$G$43,A8)/SUM(B46:B48,E46:E48,F46:F48))*100),"",COUNTIF($B$24:$G$43,A8)&amp; " soit " &amp;CEILING((COUNTIF($B$24:$G$43,A8)/SUM(B46:B48,E46:E48,F46:F48))*100,1)&amp;" %" )</f>
        <v/>
      </c>
      <c r="C8" s="32">
        <f>IF(AND($B45=0,$E45=0,$F45=0),0,CEILING((SUM($B45,$E45,$F45)/SUM($B$45:$B$48,$E$45:$E$48,$F$45:$F$48))*100,0.1))</f>
        <v>0</v>
      </c>
      <c r="D8" s="33">
        <f>IF(AND($B46=0,$E46=0,$F46=0),0,CEILING((SUM($B46,$E46,$F46)/SUM($B$45:$B$48,$E$45:$E$48,$F$45:$F$48))*100,0.1))</f>
        <v>0</v>
      </c>
      <c r="E8" s="34">
        <f>IF(AND($B47=0,$E47=0,$F47=0),0,CEILING((SUM($B47,$E47,$F47)/SUM($B$45:$B$48,$E$45:$E$48,$F$45:$F$48))*100,0.1))</f>
        <v>0</v>
      </c>
      <c r="F8" s="35">
        <f>IF(AND($B48=0,$E48=0,$F48=0),0,CEILING((SUM($B48,$E48,$F48)/SUM($B$45:$B$48,$E$45:$E$48,$F$45:$F$48))*100,0.1))</f>
        <v>0</v>
      </c>
      <c r="G8" s="21" t="str">
        <f>IF(CHOOSE(Paramètres!$J$19,C8=0,AND(C8=0,D8=0),AND(C8=0,D8=0,E8=0),AND(C8=0,D8=0,E8=0,F8=0)),"Non évaluable",CHOOSE(Paramètres!$J$19,LOOKUP(C8,Paramètres!$G$7:$G$38,Paramètres!$H$7:$H$38),LOOKUP(SUM(C8,D8),Paramètres!$G$7:$G$38,Paramètres!$H$7:$H$38),LOOKUP(SUM(C8,D8,E8),Paramètres!$G$7:$G$38,Paramètres!$H$7:$H$38),LOOKUP(SUM(C8,D8,E8,F8),Paramètres!$G$7:$G$38,Paramètres!$H$7:$H$38)))</f>
        <v>Non évaluable</v>
      </c>
      <c r="K8" s="4"/>
      <c r="L8" s="4"/>
      <c r="M8" s="4"/>
      <c r="N8" s="4"/>
      <c r="O8" s="5"/>
      <c r="P8" s="5"/>
    </row>
    <row r="9" spans="1:26" ht="36.75" customHeight="1" x14ac:dyDescent="0.3">
      <c r="A9" s="143"/>
      <c r="B9" s="31" t="str">
        <f>IF(ISERROR((COUNTIF($B$24:$G$43,A9)/SUM(B46:B48,D46:D48,G46:G48))*100),"",COUNTIF($B$24:$G$43,A9)&amp; " soit " &amp;CEILING((COUNTIF($B$24:$G$43,A9)/SUM(B46:B48,D46:D48,G46:G48))*100,1)&amp;" %" )</f>
        <v/>
      </c>
      <c r="C9" s="32">
        <f>IF(AND($B45=0,$D45=0,$G45=0),0,CEILING((SUM($B45,$D45,$G45)/SUM($B$45:$B$48,$D$45:$D$48,$G$45:$G$48))*100,0.1))</f>
        <v>0</v>
      </c>
      <c r="D9" s="33">
        <f>IF(AND($B46=0,$D46=0,$G46=0),0,CEILING((SUM($B46,$D46,$G46)/SUM($B$45:$B$48,$D$45:$D$48,$G$45:$G$48))*100,0.1))</f>
        <v>0</v>
      </c>
      <c r="E9" s="36">
        <f>IF(AND($B47=0,$D47=0,$G47=0),0,CEILING((SUM($B47,$D47,$G47)/SUM($B$45:$B$48,$D$45:$D$48,$G$45:$G$48))*100,0.1))</f>
        <v>0</v>
      </c>
      <c r="F9" s="35">
        <f>IF(AND($B48=0,$D48=0,$G48=0),0,CEILING((SUM($B48,$D48,$G48)/SUM($B$45:$B$48,$D$45:$D$48,$G$45:$G$48))*100,0.1))</f>
        <v>0</v>
      </c>
      <c r="G9" s="21" t="str">
        <f>IF(CHOOSE(Paramètres!$J$19,C9=0,AND(C9=0,D9=0),AND(C9=0,D9=0,E9=0),AND(C9=0,D9=0,E9=0,F9=0)),"Non évaluable",CHOOSE(Paramètres!$J$19,LOOKUP(C9,Paramètres!$G$7:$G$38,Paramètres!$H$7:$H$38),LOOKUP(SUM(C9,D9),Paramètres!$G$7:$G$38,Paramètres!$H$7:$H$38),LOOKUP(SUM(C9,D9,E9),Paramètres!$G$7:$G$38,Paramètres!$H$7:$H$38),LOOKUP(SUM(C9,D9,E9,F9),Paramètres!$G$7:$G$38,Paramètres!$H$7:$H$38)))</f>
        <v>Non évaluable</v>
      </c>
      <c r="K9" s="4"/>
      <c r="L9" s="4" t="s">
        <v>4</v>
      </c>
      <c r="M9" s="4"/>
      <c r="N9" s="4"/>
      <c r="O9" s="5"/>
      <c r="P9" s="5"/>
    </row>
    <row r="10" spans="1:26" ht="36.75" customHeight="1" x14ac:dyDescent="0.3">
      <c r="A10" s="143"/>
      <c r="B10" s="31" t="str">
        <f>IF(ISERROR((COUNTIF($B$24:$G$43,A10)/SUM(C46:C48,D46:D48,F46:F48))*100),"",COUNTIF($B$24:$G$43,A10)&amp; " soit " &amp;CEILING((COUNTIF($B$24:$G$43,A10)/SUM(C46:C48,D46:D48,F46:F48))*100,1)&amp;" %" )</f>
        <v/>
      </c>
      <c r="C10" s="32">
        <f>IF(AND($C$45=0,$D$45=0,$F$45=0),0,CEILING((SUM($C45,$D45,$F45)/SUM($C$45:$C$48,$D$45:$D$48,$F$45:$F$48))*100,0.1))</f>
        <v>0</v>
      </c>
      <c r="D10" s="33">
        <f>IF(AND($C$46=0,$D$46=0,$F$46=0),0,CEILING((SUM($C46,$D46,$F46)/SUM($C$45:$C$48,$D$45:$D$48,$F$45:$F$48))*100,0.1))</f>
        <v>0</v>
      </c>
      <c r="E10" s="34">
        <f>IF(AND($C$47=0,$D$47=0,$F$47=0),0,CEILING((SUM($C47,$D47,$F47)/SUM($C$45:$C$48,$D$45:$D$48,$F$45:$F$48))*100,0.1))</f>
        <v>0</v>
      </c>
      <c r="F10" s="35">
        <f>IF(AND($C$48=0,$D$48=0,$F$48=0),0,CEILING((SUM($C48,$D48,$F48)/SUM($C$45:$C$48,$D$45:$D$48,$F$45:$F$48))*100,0.1))</f>
        <v>0</v>
      </c>
      <c r="G10" s="21" t="str">
        <f>IF(CHOOSE(Paramètres!$J$19,C10=0,AND(C10=0,D10=0),AND(C10=0,D10=0,E10=0),AND(C10=0,D10=0,E10=0,F10=0)),"Non évaluable",CHOOSE(Paramètres!$J$19,LOOKUP(C10,Paramètres!$G$7:$G$38,Paramètres!$H$7:$H$38),LOOKUP(SUM(C10,D10),Paramètres!$G$7:$G$38,Paramètres!$H$7:$H$38),LOOKUP(SUM(C10,D10,E10),Paramètres!$G$7:$G$38,Paramètres!$H$7:$H$38),LOOKUP(SUM(C10,D10,E10,F10),Paramètres!$G$7:$G$38,Paramètres!$H$7:$H$38)))</f>
        <v>Non évaluable</v>
      </c>
      <c r="K10" s="4"/>
      <c r="L10" s="4" t="s">
        <v>5</v>
      </c>
      <c r="M10" s="4"/>
      <c r="N10" s="4"/>
      <c r="O10" s="5"/>
      <c r="P10" s="5"/>
    </row>
    <row r="11" spans="1:26" ht="36.75" customHeight="1" x14ac:dyDescent="0.3">
      <c r="A11" s="143"/>
      <c r="B11" s="31" t="str">
        <f>IF(ISERROR((COUNTIF($B$24:$G$43,A11)/SUM(C47:C49,D47:D49,F47:F49))*100),"",COUNTIF($B$24:$G$43,A11)&amp; " soit " &amp;CEILING((COUNTIF($B$24:$G$43,A11)/SUM(C47:C49,D47:D49,F47:F49))*100,1)&amp;" %" )</f>
        <v/>
      </c>
      <c r="C11" s="32">
        <f>IF(AND($C$45=0,$D$45=0,$F$45=0),0,CEILING((SUM($C46,$D46,$F46)/SUM($C$45:$C$48,$D$45:$D$48,$F$45:$F$48))*100,0.1))</f>
        <v>0</v>
      </c>
      <c r="D11" s="33">
        <f>IF(AND($C$46=0,$D$46=0,$F$46=0),0,CEILING((SUM($C47,$D47,$F47)/SUM($C$45:$C$48,$D$45:$D$48,$F$45:$F$48))*100,0.1))</f>
        <v>0</v>
      </c>
      <c r="E11" s="34">
        <f>IF(AND($C$47=0,$D$47=0,$F$47=0),0,CEILING((SUM($C48,$D48,$F48)/SUM($C$45:$C$48,$D$45:$D$48,$F$45:$F$48))*100,0.1))</f>
        <v>0</v>
      </c>
      <c r="F11" s="35">
        <f>IF(AND($C$48=0,$D$48=0,$F$48=0),0,CEILING((SUM($C49,$D49,$F49)/SUM($C$45:$C$48,$D$45:$D$48,$F$45:$F$48))*100,0.1))</f>
        <v>0</v>
      </c>
      <c r="G11" s="21" t="str">
        <f>IF(CHOOSE(Paramètres!$J$19,C11=0,AND(C11=0,D11=0),AND(C11=0,D11=0,E11=0),AND(C11=0,D11=0,E11=0,F11=0)),"Non évaluable",CHOOSE(Paramètres!$J$19,LOOKUP(C11,Paramètres!$G$7:$G$38,Paramètres!$H$7:$H$38),LOOKUP(SUM(C11,D11),Paramètres!$G$7:$G$38,Paramètres!$H$7:$H$38),LOOKUP(SUM(C11,D11,E11),Paramètres!$G$7:$G$38,Paramètres!$H$7:$H$38),LOOKUP(SUM(C11,D11,E11,F11),Paramètres!$G$7:$G$38,Paramètres!$H$7:$H$38)))</f>
        <v>Non évaluable</v>
      </c>
      <c r="K11" s="4"/>
      <c r="L11" s="4"/>
      <c r="M11" s="4"/>
      <c r="N11" s="4"/>
      <c r="O11" s="5"/>
      <c r="P11" s="5"/>
    </row>
    <row r="12" spans="1:26" ht="36.75" customHeight="1" x14ac:dyDescent="0.3">
      <c r="A12" s="143"/>
      <c r="B12" s="31" t="str">
        <f>IF(ISERROR((COUNTIF($B$24:$G$43,A12)/SUM(C46:C48,E46:E48,G46:G48))*100),"",COUNTIF($B$24:$G$43,A12)&amp; " soit " &amp;CEILING((COUNTIF($B$24:$G$43,A12)/SUM(C46:C48,E46:E48,G46:G48))*100,1)&amp;" %" )</f>
        <v/>
      </c>
      <c r="C12" s="32">
        <f>IF(AND($C$45=0,$E$45=0,$G$45=0),0,CEILING((SUM($C45,$E45,$G45)/SUM($C$45:$C$48,$E$45:$E$48,$G$45:$G$48))*100,0.1))</f>
        <v>0</v>
      </c>
      <c r="D12" s="33">
        <f>IF(AND($C$46=0,$E$46=0,$G$46=0),0,CEILING((SUM($C46,$E46,$G46)/SUM($C$45:$C$48,$E$45:$E$48,$G$45:$G$48))*100,0.1))</f>
        <v>0</v>
      </c>
      <c r="E12" s="34">
        <f>IF(AND($C$47=0,$E$47=0,$G$47=0),0,CEILING((SUM($C47,$E47,$G47)/SUM($C$45:$C$48,$E$45:$E$48,$G$45:$G$48))*100,0.1))</f>
        <v>0</v>
      </c>
      <c r="F12" s="35">
        <f>IF(AND($C$48=0,$E$48=0,$G$48=0),0,CEILING((SUM($C48,$E48,$G48)/SUM($C$45:$C$48,$E$45:$E$48,$G$45:$G$48))*100,0.1))</f>
        <v>0</v>
      </c>
      <c r="G12" s="21" t="str">
        <f>IF(CHOOSE(Paramètres!$J$19,C12=0,AND(C12=0,D12=0),AND(C12=0,D12=0,E12=0),AND(C12=0,D12=0,E12=0,F12=0)),"Non évaluable",CHOOSE(Paramètres!$J$19,LOOKUP(C12,Paramètres!$G$7:$G$38,Paramètres!$H$7:$H$38),LOOKUP(SUM(C12,D12),Paramètres!$G$7:$G$38,Paramètres!$H$7:$H$38),LOOKUP(SUM(C12,D12,E12),Paramètres!$G$7:$G$38,Paramètres!$H$7:$H$38),LOOKUP(SUM(C12,D12,E12,F12),Paramètres!$G$7:$G$38,Paramètres!$H$7:$H$38)))</f>
        <v>Non évaluable</v>
      </c>
      <c r="K12" s="5"/>
      <c r="L12" s="4" t="s">
        <v>90</v>
      </c>
      <c r="M12" s="5"/>
      <c r="N12" s="5"/>
      <c r="O12" s="5"/>
      <c r="P12" s="5"/>
    </row>
    <row r="13" spans="1:26" ht="15.75" thickBot="1" x14ac:dyDescent="0.3">
      <c r="K13" s="5"/>
      <c r="L13" s="5"/>
      <c r="M13" s="5"/>
      <c r="N13" s="5"/>
      <c r="O13" s="5"/>
      <c r="P13" s="5"/>
    </row>
    <row r="14" spans="1:26" ht="21.75" thickBot="1" x14ac:dyDescent="0.4">
      <c r="A14" s="6" t="s">
        <v>6</v>
      </c>
      <c r="B14" s="122" t="s">
        <v>210</v>
      </c>
      <c r="C14" s="125"/>
      <c r="D14" s="125"/>
      <c r="E14" s="125"/>
      <c r="F14" s="126"/>
      <c r="G14" s="122" t="s">
        <v>211</v>
      </c>
      <c r="H14" s="123"/>
      <c r="I14" s="123"/>
      <c r="J14" s="123"/>
      <c r="K14" s="123"/>
      <c r="L14" s="123"/>
      <c r="M14" s="123"/>
      <c r="N14" s="123"/>
      <c r="O14" s="123"/>
      <c r="P14" s="123"/>
      <c r="Q14" s="123"/>
      <c r="R14" s="123"/>
      <c r="S14" s="123"/>
      <c r="T14" s="123"/>
      <c r="U14" s="123"/>
      <c r="V14" s="123"/>
      <c r="W14" s="123"/>
      <c r="X14" s="123"/>
      <c r="Y14" s="123"/>
      <c r="Z14" s="124"/>
    </row>
    <row r="15" spans="1:26" ht="21" x14ac:dyDescent="0.25">
      <c r="A15" s="13" t="s">
        <v>7</v>
      </c>
      <c r="B15" s="121" t="s">
        <v>83</v>
      </c>
      <c r="C15" s="121" t="s">
        <v>84</v>
      </c>
      <c r="D15" s="121" t="s">
        <v>85</v>
      </c>
      <c r="E15" s="121" t="s">
        <v>86</v>
      </c>
      <c r="F15" s="121" t="s">
        <v>87</v>
      </c>
      <c r="G15" s="121" t="s">
        <v>88</v>
      </c>
      <c r="H15" s="121" t="s">
        <v>104</v>
      </c>
      <c r="I15" s="121" t="s">
        <v>105</v>
      </c>
      <c r="J15" s="121" t="s">
        <v>106</v>
      </c>
      <c r="K15" s="121" t="s">
        <v>107</v>
      </c>
      <c r="L15" s="121" t="s">
        <v>108</v>
      </c>
      <c r="M15" s="121" t="s">
        <v>109</v>
      </c>
      <c r="N15" s="121" t="s">
        <v>110</v>
      </c>
      <c r="O15" s="121" t="s">
        <v>111</v>
      </c>
      <c r="P15" s="121" t="s">
        <v>112</v>
      </c>
      <c r="Q15" s="121" t="s">
        <v>113</v>
      </c>
      <c r="R15" s="121" t="s">
        <v>114</v>
      </c>
      <c r="S15" s="121" t="s">
        <v>115</v>
      </c>
      <c r="T15" s="121" t="s">
        <v>116</v>
      </c>
      <c r="U15" s="121" t="s">
        <v>117</v>
      </c>
      <c r="V15" s="121" t="s">
        <v>205</v>
      </c>
      <c r="W15" s="121" t="s">
        <v>206</v>
      </c>
      <c r="X15" s="121" t="s">
        <v>207</v>
      </c>
      <c r="Y15" s="121" t="s">
        <v>208</v>
      </c>
      <c r="Z15" s="121" t="s">
        <v>209</v>
      </c>
    </row>
    <row r="16" spans="1:26" ht="21" x14ac:dyDescent="0.25">
      <c r="A16" s="39" t="s">
        <v>80</v>
      </c>
      <c r="B16" s="14" t="str">
        <f>IF($A$8="","",$A$8)</f>
        <v/>
      </c>
      <c r="C16" s="14" t="str">
        <f>IF($A$8="","",$A$8)</f>
        <v/>
      </c>
      <c r="D16" s="14" t="str">
        <f>IF($A$11="","",$A$11)</f>
        <v/>
      </c>
      <c r="E16" s="14" t="str">
        <f>IF($A$10="","",$A$10)</f>
        <v/>
      </c>
      <c r="F16" s="14" t="str">
        <f>IF($A$9="","",$A$9)</f>
        <v/>
      </c>
      <c r="G16" s="14" t="str">
        <f>IF($A$8="","",$A$8)</f>
        <v/>
      </c>
      <c r="H16" s="14" t="str">
        <f>IF($A$8="","",$A$8)</f>
        <v/>
      </c>
      <c r="I16" s="14" t="str">
        <f>IF($A$9="","",$A$9)</f>
        <v/>
      </c>
      <c r="J16" s="14" t="str">
        <f>IF($A$8="","",$A$8)</f>
        <v/>
      </c>
      <c r="K16" s="14" t="str">
        <f>IF($A$12="","",$A$12)</f>
        <v/>
      </c>
      <c r="L16" s="14" t="str">
        <f>IF($A$12="","",$A$12)</f>
        <v/>
      </c>
      <c r="M16" s="14" t="str">
        <f>IF($A$8="","",$A$8)</f>
        <v/>
      </c>
      <c r="N16" s="14" t="str">
        <f>IF($A$12="","",$A$12)</f>
        <v/>
      </c>
      <c r="O16" s="14" t="str">
        <f>IF($A$11="","",$A$11)</f>
        <v/>
      </c>
      <c r="P16" s="14" t="str">
        <f>IF($A$11="","",$A$11)</f>
        <v/>
      </c>
      <c r="Q16" s="14" t="str">
        <f>IF($A$10="","",$A$10)</f>
        <v/>
      </c>
      <c r="R16" s="14" t="str">
        <f>IF($A$10="","",$A$10)</f>
        <v/>
      </c>
      <c r="S16" s="14" t="str">
        <f>IF($A$10="","",$A$10)</f>
        <v/>
      </c>
      <c r="T16" s="14" t="str">
        <f>IF($A$10="","",$A$10)</f>
        <v/>
      </c>
      <c r="U16" s="14" t="str">
        <f>IF($A$9="","",$A$9)</f>
        <v/>
      </c>
      <c r="V16" s="14" t="str">
        <f>IF($A$9="","",$A$9)</f>
        <v/>
      </c>
      <c r="W16" s="14" t="str">
        <f>IF($A$9="","",$A$9)</f>
        <v/>
      </c>
      <c r="X16" s="14" t="str">
        <f>IF($A$9="","",$A$9)</f>
        <v/>
      </c>
      <c r="Y16" s="14" t="str">
        <f>IF($A$9="","",$A$9)</f>
        <v/>
      </c>
      <c r="Z16" s="14" t="str">
        <f>IF($A$10="","",$A$10)</f>
        <v/>
      </c>
    </row>
    <row r="17" spans="1:26" ht="21" x14ac:dyDescent="0.25">
      <c r="A17" s="39" t="s">
        <v>81</v>
      </c>
      <c r="B17" s="14" t="str">
        <f>IF($A$9="","",$A$9)</f>
        <v/>
      </c>
      <c r="C17" s="14" t="str">
        <f>IF($A$12="","",$A$12)</f>
        <v/>
      </c>
      <c r="D17" s="14" t="str">
        <f>IF($A$12="","",$A$12)</f>
        <v/>
      </c>
      <c r="E17" s="14" t="str">
        <f>IF($A$11="","",$A$11)</f>
        <v/>
      </c>
      <c r="F17" s="14" t="str">
        <f>IF($A$10="","",$A$10)</f>
        <v/>
      </c>
      <c r="G17" s="14" t="str">
        <f>IF($A$9="","",$A$9)</f>
        <v/>
      </c>
      <c r="H17" s="14" t="str">
        <f>IF($A$9="","",$A$9)</f>
        <v/>
      </c>
      <c r="I17" s="14" t="str">
        <f>IF($A$11="","",$A$11)</f>
        <v/>
      </c>
      <c r="J17" s="14" t="str">
        <f>IF($A$11="","",$A$11)</f>
        <v/>
      </c>
      <c r="K17" s="14" t="str">
        <f>IF($A$8="","",$A$8)</f>
        <v/>
      </c>
      <c r="L17" s="14" t="str">
        <f>IF($A$8="","",$A$8)</f>
        <v/>
      </c>
      <c r="M17" s="14" t="str">
        <f>IF($A$10="","",$A$10)</f>
        <v/>
      </c>
      <c r="N17" s="14" t="str">
        <f>IF($A$10="","",$A$10)</f>
        <v/>
      </c>
      <c r="O17" s="14" t="str">
        <f>IF($A$12="","",$A$12)</f>
        <v/>
      </c>
      <c r="P17" s="14" t="str">
        <f>IF($A$12="","",$A$12)</f>
        <v/>
      </c>
      <c r="Q17" s="14" t="str">
        <f>IF($A$8="","",$A$8)</f>
        <v/>
      </c>
      <c r="R17" s="14" t="str">
        <f>IF($A$8="","",$A$8)</f>
        <v/>
      </c>
      <c r="S17" s="14" t="str">
        <f>IF($A$11="","",$A$11)</f>
        <v/>
      </c>
      <c r="T17" s="14" t="str">
        <f>IF($A$11="","",$A$11)</f>
        <v/>
      </c>
      <c r="U17" s="14" t="str">
        <f>IF($A$12="","",$A$12)</f>
        <v/>
      </c>
      <c r="V17" s="14" t="str">
        <f>IF($A$12="","",$A$12)</f>
        <v/>
      </c>
      <c r="W17" s="14" t="str">
        <f>IF($A$10="","",$A$10)</f>
        <v/>
      </c>
      <c r="X17" s="14" t="str">
        <f>IF($A$10="","",$A$10)</f>
        <v/>
      </c>
      <c r="Y17" s="14" t="str">
        <f>IF($A$12="","",$A$12)</f>
        <v/>
      </c>
      <c r="Z17" s="14" t="str">
        <f>IF($A$12="","",$A$12)</f>
        <v/>
      </c>
    </row>
    <row r="18" spans="1:26" ht="21" x14ac:dyDescent="0.25">
      <c r="A18" s="15" t="s">
        <v>8</v>
      </c>
      <c r="B18" s="16" t="str">
        <f>IF($A$10="","",$A$10)</f>
        <v/>
      </c>
      <c r="C18" s="16" t="str">
        <f>IF($A$9="","",$A$9)</f>
        <v/>
      </c>
      <c r="D18" s="16" t="str">
        <f>IF($A$10="","",$A$10)</f>
        <v/>
      </c>
      <c r="E18" s="16" t="str">
        <f>IF($A$9="","",$A$9)</f>
        <v/>
      </c>
      <c r="F18" s="16" t="str">
        <f>IF($A$8="","",$A$8)</f>
        <v/>
      </c>
      <c r="G18" s="16" t="str">
        <f>IF($A$12="","",$A$12)</f>
        <v/>
      </c>
      <c r="H18" s="16" t="str">
        <f>IF($A$10="","",$A$10)</f>
        <v/>
      </c>
      <c r="I18" s="16" t="str">
        <f>IF($A$12="","",$A$12)</f>
        <v/>
      </c>
      <c r="J18" s="16" t="str">
        <f>IF($A$12="","",$A$12)</f>
        <v/>
      </c>
      <c r="K18" s="16" t="str">
        <f>IF($A$11="","",$A$11)</f>
        <v/>
      </c>
      <c r="L18" s="16" t="str">
        <f>IF($A$9="","",$A$9)</f>
        <v/>
      </c>
      <c r="M18" s="16" t="str">
        <f>IF($A$9="","",$A$9)</f>
        <v/>
      </c>
      <c r="N18" s="16" t="str">
        <f>IF($A$9="","",$A$9)</f>
        <v/>
      </c>
      <c r="O18" s="16" t="str">
        <f>IF($A$10="","",$A$10)</f>
        <v/>
      </c>
      <c r="P18" s="16" t="str">
        <f>IF($A$8="","",$A$8)</f>
        <v/>
      </c>
      <c r="Q18" s="16" t="str">
        <f>IF($A$9="","",$A$9)</f>
        <v/>
      </c>
      <c r="R18" s="16" t="str">
        <f>IF($A$11="","",$A$11)</f>
        <v/>
      </c>
      <c r="S18" s="16" t="str">
        <f>IF($A$9="","",$A$9)</f>
        <v/>
      </c>
      <c r="T18" s="16" t="str">
        <f>IF($A$8="","",$A$8)</f>
        <v/>
      </c>
      <c r="U18" s="16" t="str">
        <f>IF($A$11="","",$A$11)</f>
        <v/>
      </c>
      <c r="V18" s="16" t="str">
        <f>IF($A$10="","",$A$10)</f>
        <v/>
      </c>
      <c r="W18" s="16" t="str">
        <f>IF($A$8="","",$A$8)</f>
        <v/>
      </c>
      <c r="X18" s="16" t="str">
        <f>IF($A$11="","",$A$11)</f>
        <v/>
      </c>
      <c r="Y18" s="16" t="str">
        <f>IF($A$8="","",$A$8)</f>
        <v/>
      </c>
      <c r="Z18" s="16" t="str">
        <f>IF($A$8="","",$A$8)</f>
        <v/>
      </c>
    </row>
    <row r="19" spans="1:26" ht="21" x14ac:dyDescent="0.25">
      <c r="A19" s="15" t="s">
        <v>8</v>
      </c>
      <c r="B19" s="16" t="str">
        <f>IF($A$12="","",$A$12)</f>
        <v/>
      </c>
      <c r="C19" s="16" t="str">
        <f>IF($A$11="","",$A$11)</f>
        <v/>
      </c>
      <c r="D19" s="16" t="str">
        <f>IF($A$8="","",$A$8)</f>
        <v/>
      </c>
      <c r="E19" s="16" t="str">
        <f>IF($A$12="","",$A$12)</f>
        <v/>
      </c>
      <c r="F19" s="16" t="str">
        <f>IF($A$11="","",$A$11)</f>
        <v/>
      </c>
      <c r="G19" s="16" t="str">
        <f>IF($A$11="","",$A$11)</f>
        <v/>
      </c>
      <c r="H19" s="16" t="str">
        <f>IF($A$11="","",$A$11)</f>
        <v/>
      </c>
      <c r="I19" s="16" t="str">
        <f>IF($A$10="","",$A$10)</f>
        <v/>
      </c>
      <c r="J19" s="16" t="str">
        <f>IF($A$10="","",$A$10)</f>
        <v/>
      </c>
      <c r="K19" s="16" t="str">
        <f>IF($A$10="","",$A$10)</f>
        <v/>
      </c>
      <c r="L19" s="16" t="str">
        <f>IF($A$10="","",$A$10)</f>
        <v/>
      </c>
      <c r="M19" s="16" t="str">
        <f>IF($A$11="","",$A$11)</f>
        <v/>
      </c>
      <c r="N19" s="16" t="str">
        <f>IF($A$11="","",$A$11)</f>
        <v/>
      </c>
      <c r="O19" s="16" t="str">
        <f>IF($A$9="","",$A$9)</f>
        <v/>
      </c>
      <c r="P19" s="16" t="str">
        <f>IF($A$9="","",$A$9)</f>
        <v/>
      </c>
      <c r="Q19" s="16" t="str">
        <f>IF($A$12="","",$A$12)</f>
        <v/>
      </c>
      <c r="R19" s="16" t="str">
        <f>IF($A$9="","",$A$9)</f>
        <v/>
      </c>
      <c r="S19" s="16" t="str">
        <f>IF($A$8="","",$A$8)</f>
        <v/>
      </c>
      <c r="T19" s="16" t="str">
        <f>IF($A$12="","",$A$12)</f>
        <v/>
      </c>
      <c r="U19" s="16" t="str">
        <f>IF($A$8="","",$A$8)</f>
        <v/>
      </c>
      <c r="V19" s="16" t="str">
        <f>IF($A$8="","",$A$8)</f>
        <v/>
      </c>
      <c r="W19" s="16" t="str">
        <f>IF($A$12="","",$A$12)</f>
        <v/>
      </c>
      <c r="X19" s="16" t="str">
        <f>IF($A$12="","",$A$12)</f>
        <v/>
      </c>
      <c r="Y19" s="16" t="str">
        <f>IF($A$11="","",$A$11)</f>
        <v/>
      </c>
      <c r="Z19" s="16" t="str">
        <f>IF($A$11="","",$A$11)</f>
        <v/>
      </c>
    </row>
    <row r="20" spans="1:26" ht="21" x14ac:dyDescent="0.25">
      <c r="A20" s="17" t="s">
        <v>91</v>
      </c>
      <c r="B20" s="40" t="str">
        <f>IF($A$11="","",$A$11)</f>
        <v/>
      </c>
      <c r="C20" s="40" t="str">
        <f>IF($A$10="","",$A$10)</f>
        <v/>
      </c>
      <c r="D20" s="40" t="str">
        <f>IF($A$9="","",$A$9)</f>
        <v/>
      </c>
      <c r="E20" s="40" t="str">
        <f>IF($A$8="","",$A$8)</f>
        <v/>
      </c>
      <c r="F20" s="40" t="str">
        <f>IF($A$12="","",$A$12)</f>
        <v/>
      </c>
      <c r="G20" s="40" t="str">
        <f>IF($A$10="","",$A$10)</f>
        <v/>
      </c>
      <c r="H20" s="40" t="str">
        <f>IF($A$12="","",$A$12)</f>
        <v/>
      </c>
      <c r="I20" s="40" t="str">
        <f>IF($A$8="","",$A$8)</f>
        <v/>
      </c>
      <c r="J20" s="40" t="str">
        <f>IF($A$9="","",$A$9)</f>
        <v/>
      </c>
      <c r="K20" s="40" t="str">
        <f>IF($A$9="","",$A$9)</f>
        <v/>
      </c>
      <c r="L20" s="40" t="str">
        <f>IF($A$11="","",$A$11)</f>
        <v/>
      </c>
      <c r="M20" s="40" t="str">
        <f>IF($A$12="","",$A$12)</f>
        <v/>
      </c>
      <c r="N20" s="40" t="str">
        <f>IF($A$8="","",$A$8)</f>
        <v/>
      </c>
      <c r="O20" s="40" t="str">
        <f>IF($A$8="","",$A$8)</f>
        <v/>
      </c>
      <c r="P20" s="40" t="str">
        <f>IF($A$10="","",$A$10)</f>
        <v/>
      </c>
      <c r="Q20" s="40" t="str">
        <f>IF($A$11="","",$A$11)</f>
        <v/>
      </c>
      <c r="R20" s="40" t="str">
        <f>IF($A$12="","",$A$12)</f>
        <v/>
      </c>
      <c r="S20" s="40" t="str">
        <f>IF($A$12="","",$A$12)</f>
        <v/>
      </c>
      <c r="T20" s="40" t="str">
        <f>IF($A$9="","",$A$9)</f>
        <v/>
      </c>
      <c r="U20" s="40" t="str">
        <f>IF($A$10="","",$A$10)</f>
        <v/>
      </c>
      <c r="V20" s="40" t="str">
        <f>IF($A$11="","",$A$11)</f>
        <v/>
      </c>
      <c r="W20" s="40" t="str">
        <f>IF($A$11="","",$A$11)</f>
        <v/>
      </c>
      <c r="X20" s="40" t="str">
        <f>IF($A$8="","",$A$8)</f>
        <v/>
      </c>
      <c r="Y20" s="40" t="str">
        <f>IF($A$10="","",$A$10)</f>
        <v/>
      </c>
      <c r="Z20" s="40" t="str">
        <f>IF($A$9="","",$A$9)</f>
        <v/>
      </c>
    </row>
    <row r="22" spans="1:26" ht="21" x14ac:dyDescent="0.35">
      <c r="A22" s="8" t="s">
        <v>12</v>
      </c>
      <c r="B22" s="9"/>
    </row>
    <row r="23" spans="1:26" ht="21" x14ac:dyDescent="0.35">
      <c r="A23" s="8"/>
      <c r="B23" s="9"/>
    </row>
    <row r="24" spans="1:26" ht="18" customHeight="1" x14ac:dyDescent="0.25">
      <c r="A24" s="29" t="s">
        <v>17</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row>
    <row r="25" spans="1:26" ht="18" customHeight="1" x14ac:dyDescent="0.25">
      <c r="A25" s="30" t="s">
        <v>89</v>
      </c>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1:26" ht="18" customHeight="1" x14ac:dyDescent="0.25">
      <c r="A26" s="29" t="s">
        <v>19</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row>
    <row r="27" spans="1:26" ht="18" customHeight="1" x14ac:dyDescent="0.25">
      <c r="A27" s="30" t="s">
        <v>89</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row>
    <row r="28" spans="1:26" ht="18" customHeight="1" x14ac:dyDescent="0.25">
      <c r="A28" s="29" t="s">
        <v>20</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row>
    <row r="29" spans="1:26" ht="18" customHeight="1" x14ac:dyDescent="0.25">
      <c r="A29" s="30" t="s">
        <v>89</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8" customHeight="1" x14ac:dyDescent="0.25">
      <c r="A30" s="29" t="s">
        <v>22</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row>
    <row r="31" spans="1:26" ht="18" customHeight="1" x14ac:dyDescent="0.25">
      <c r="A31" s="30" t="s">
        <v>89</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ht="18" customHeight="1" x14ac:dyDescent="0.25">
      <c r="A32" s="29" t="s">
        <v>23</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row>
    <row r="33" spans="1:26" ht="18" customHeight="1" x14ac:dyDescent="0.25">
      <c r="A33" s="30" t="s">
        <v>89</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row>
    <row r="34" spans="1:26" ht="18" customHeight="1" x14ac:dyDescent="0.25">
      <c r="A34" s="29" t="s">
        <v>32</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row>
    <row r="35" spans="1:26" ht="18" customHeight="1" x14ac:dyDescent="0.25">
      <c r="A35" s="30" t="s">
        <v>89</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row>
    <row r="36" spans="1:26" ht="18" customHeight="1" x14ac:dyDescent="0.25">
      <c r="A36" s="29" t="s">
        <v>42</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row>
    <row r="37" spans="1:26" ht="18" customHeight="1" x14ac:dyDescent="0.25">
      <c r="A37" s="30" t="s">
        <v>89</v>
      </c>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row>
    <row r="38" spans="1:26" ht="18" customHeight="1" x14ac:dyDescent="0.25">
      <c r="A38" s="29" t="s">
        <v>54</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row>
    <row r="39" spans="1:26" ht="18" customHeight="1" x14ac:dyDescent="0.25">
      <c r="A39" s="30" t="s">
        <v>89</v>
      </c>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row>
    <row r="40" spans="1:26" ht="18" customHeight="1" x14ac:dyDescent="0.25">
      <c r="A40" s="29" t="s">
        <v>63</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row>
    <row r="41" spans="1:26" ht="18" customHeight="1" x14ac:dyDescent="0.25">
      <c r="A41" s="30" t="s">
        <v>89</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row>
    <row r="42" spans="1:26" ht="18" customHeight="1" x14ac:dyDescent="0.25">
      <c r="A42" s="29" t="s">
        <v>67</v>
      </c>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row>
    <row r="43" spans="1:26" ht="15.75" customHeight="1" x14ac:dyDescent="0.25">
      <c r="A43" s="30" t="s">
        <v>89</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row>
    <row r="44" spans="1:26" ht="15.75" customHeight="1" x14ac:dyDescent="0.25"/>
    <row r="45" spans="1:26" ht="18.75" customHeight="1" x14ac:dyDescent="0.35">
      <c r="A45" s="10" t="str">
        <f>C7</f>
        <v>ok avec shoot</v>
      </c>
      <c r="B45" s="11">
        <f t="shared" ref="B45:Q48" si="0">COUNTIF(B$24:B$43,$A45)</f>
        <v>0</v>
      </c>
      <c r="C45" s="11">
        <f t="shared" si="0"/>
        <v>0</v>
      </c>
      <c r="D45" s="11">
        <f t="shared" si="0"/>
        <v>0</v>
      </c>
      <c r="E45" s="11">
        <f t="shared" si="0"/>
        <v>0</v>
      </c>
      <c r="F45" s="11">
        <f t="shared" si="0"/>
        <v>0</v>
      </c>
      <c r="G45" s="11">
        <f t="shared" si="0"/>
        <v>0</v>
      </c>
      <c r="H45" s="11">
        <f t="shared" si="0"/>
        <v>0</v>
      </c>
      <c r="I45" s="11">
        <f t="shared" si="0"/>
        <v>0</v>
      </c>
      <c r="J45" s="11">
        <f t="shared" si="0"/>
        <v>0</v>
      </c>
      <c r="K45" s="11">
        <f t="shared" si="0"/>
        <v>0</v>
      </c>
      <c r="L45" s="11">
        <f t="shared" si="0"/>
        <v>0</v>
      </c>
      <c r="M45" s="11">
        <f t="shared" si="0"/>
        <v>0</v>
      </c>
      <c r="N45" s="11">
        <f t="shared" si="0"/>
        <v>0</v>
      </c>
      <c r="O45" s="11">
        <f t="shared" si="0"/>
        <v>0</v>
      </c>
      <c r="P45" s="11">
        <f t="shared" si="0"/>
        <v>0</v>
      </c>
      <c r="Q45" s="11">
        <f t="shared" si="0"/>
        <v>0</v>
      </c>
      <c r="R45" s="11">
        <f t="shared" ref="H45:Z48" si="1">COUNTIF(R$24:R$43,$A45)</f>
        <v>0</v>
      </c>
      <c r="S45" s="11">
        <f t="shared" si="1"/>
        <v>0</v>
      </c>
      <c r="T45" s="11">
        <f t="shared" si="1"/>
        <v>0</v>
      </c>
      <c r="U45" s="11">
        <f t="shared" si="1"/>
        <v>0</v>
      </c>
      <c r="V45" s="11">
        <f t="shared" si="1"/>
        <v>0</v>
      </c>
      <c r="W45" s="11">
        <f t="shared" si="1"/>
        <v>0</v>
      </c>
      <c r="X45" s="11">
        <f t="shared" si="1"/>
        <v>0</v>
      </c>
      <c r="Y45" s="11">
        <f t="shared" si="1"/>
        <v>0</v>
      </c>
      <c r="Z45" s="11">
        <f t="shared" si="1"/>
        <v>0</v>
      </c>
    </row>
    <row r="46" spans="1:26" ht="18.75" customHeight="1" x14ac:dyDescent="0.35">
      <c r="A46" s="10" t="str">
        <f>D7</f>
        <v>Ok sans tir</v>
      </c>
      <c r="B46" s="11">
        <f t="shared" si="0"/>
        <v>0</v>
      </c>
      <c r="C46" s="11">
        <f t="shared" si="0"/>
        <v>0</v>
      </c>
      <c r="D46" s="11">
        <f t="shared" si="0"/>
        <v>0</v>
      </c>
      <c r="E46" s="11">
        <f t="shared" si="0"/>
        <v>0</v>
      </c>
      <c r="F46" s="11">
        <f t="shared" si="0"/>
        <v>0</v>
      </c>
      <c r="G46" s="11">
        <f t="shared" si="0"/>
        <v>0</v>
      </c>
      <c r="H46" s="11">
        <f t="shared" si="1"/>
        <v>0</v>
      </c>
      <c r="I46" s="11">
        <f t="shared" si="1"/>
        <v>0</v>
      </c>
      <c r="J46" s="11">
        <f t="shared" si="1"/>
        <v>0</v>
      </c>
      <c r="K46" s="11">
        <f t="shared" si="1"/>
        <v>0</v>
      </c>
      <c r="L46" s="11">
        <f t="shared" si="1"/>
        <v>0</v>
      </c>
      <c r="M46" s="11">
        <f t="shared" si="1"/>
        <v>0</v>
      </c>
      <c r="N46" s="11">
        <f t="shared" si="1"/>
        <v>0</v>
      </c>
      <c r="O46" s="11">
        <f t="shared" si="1"/>
        <v>0</v>
      </c>
      <c r="P46" s="11">
        <f t="shared" si="1"/>
        <v>0</v>
      </c>
      <c r="Q46" s="11">
        <f t="shared" si="1"/>
        <v>0</v>
      </c>
      <c r="R46" s="11">
        <f t="shared" si="1"/>
        <v>0</v>
      </c>
      <c r="S46" s="11">
        <f t="shared" si="1"/>
        <v>0</v>
      </c>
      <c r="T46" s="11">
        <f t="shared" si="1"/>
        <v>0</v>
      </c>
      <c r="U46" s="11">
        <f t="shared" si="1"/>
        <v>0</v>
      </c>
      <c r="V46" s="11">
        <f t="shared" si="1"/>
        <v>0</v>
      </c>
      <c r="W46" s="11">
        <f t="shared" si="1"/>
        <v>0</v>
      </c>
      <c r="X46" s="11">
        <f t="shared" si="1"/>
        <v>0</v>
      </c>
      <c r="Y46" s="11">
        <f t="shared" si="1"/>
        <v>0</v>
      </c>
      <c r="Z46" s="11">
        <f t="shared" si="1"/>
        <v>0</v>
      </c>
    </row>
    <row r="47" spans="1:26" ht="18.75" customHeight="1" x14ac:dyDescent="0.35">
      <c r="A47" s="10" t="str">
        <f>E7</f>
        <v>Milieu franchi</v>
      </c>
      <c r="B47" s="11">
        <f t="shared" si="0"/>
        <v>0</v>
      </c>
      <c r="C47" s="11">
        <f t="shared" si="0"/>
        <v>0</v>
      </c>
      <c r="D47" s="11">
        <f t="shared" si="0"/>
        <v>0</v>
      </c>
      <c r="E47" s="11">
        <f t="shared" si="0"/>
        <v>0</v>
      </c>
      <c r="F47" s="11">
        <f t="shared" si="0"/>
        <v>0</v>
      </c>
      <c r="G47" s="11">
        <f t="shared" si="0"/>
        <v>0</v>
      </c>
      <c r="H47" s="11">
        <f t="shared" si="1"/>
        <v>0</v>
      </c>
      <c r="I47" s="11">
        <f t="shared" si="1"/>
        <v>0</v>
      </c>
      <c r="J47" s="11">
        <f t="shared" si="1"/>
        <v>0</v>
      </c>
      <c r="K47" s="11">
        <f t="shared" si="1"/>
        <v>0</v>
      </c>
      <c r="L47" s="11">
        <f t="shared" si="1"/>
        <v>0</v>
      </c>
      <c r="M47" s="11">
        <f t="shared" si="1"/>
        <v>0</v>
      </c>
      <c r="N47" s="11">
        <f t="shared" si="1"/>
        <v>0</v>
      </c>
      <c r="O47" s="11">
        <f t="shared" si="1"/>
        <v>0</v>
      </c>
      <c r="P47" s="11">
        <f t="shared" si="1"/>
        <v>0</v>
      </c>
      <c r="Q47" s="11">
        <f t="shared" si="1"/>
        <v>0</v>
      </c>
      <c r="R47" s="11">
        <f t="shared" si="1"/>
        <v>0</v>
      </c>
      <c r="S47" s="11">
        <f t="shared" si="1"/>
        <v>0</v>
      </c>
      <c r="T47" s="11">
        <f t="shared" si="1"/>
        <v>0</v>
      </c>
      <c r="U47" s="11">
        <f t="shared" si="1"/>
        <v>0</v>
      </c>
      <c r="V47" s="11">
        <f t="shared" si="1"/>
        <v>0</v>
      </c>
      <c r="W47" s="11">
        <f t="shared" si="1"/>
        <v>0</v>
      </c>
      <c r="X47" s="11">
        <f t="shared" si="1"/>
        <v>0</v>
      </c>
      <c r="Y47" s="11">
        <f t="shared" si="1"/>
        <v>0</v>
      </c>
      <c r="Z47" s="11">
        <f t="shared" si="1"/>
        <v>0</v>
      </c>
    </row>
    <row r="48" spans="1:26" ht="18.75" customHeight="1" x14ac:dyDescent="0.35">
      <c r="A48" s="10" t="str">
        <f>F7</f>
        <v>Milieu non franchi</v>
      </c>
      <c r="B48" s="11">
        <f t="shared" si="0"/>
        <v>0</v>
      </c>
      <c r="C48" s="11">
        <f t="shared" si="0"/>
        <v>0</v>
      </c>
      <c r="D48" s="11">
        <f t="shared" si="0"/>
        <v>0</v>
      </c>
      <c r="E48" s="11">
        <f t="shared" si="0"/>
        <v>0</v>
      </c>
      <c r="F48" s="11">
        <f t="shared" si="0"/>
        <v>0</v>
      </c>
      <c r="G48" s="11">
        <f t="shared" si="0"/>
        <v>0</v>
      </c>
      <c r="H48" s="11">
        <f t="shared" si="1"/>
        <v>0</v>
      </c>
      <c r="I48" s="11">
        <f t="shared" si="1"/>
        <v>0</v>
      </c>
      <c r="J48" s="11">
        <f t="shared" si="1"/>
        <v>0</v>
      </c>
      <c r="K48" s="11">
        <f t="shared" si="1"/>
        <v>0</v>
      </c>
      <c r="L48" s="11">
        <f t="shared" si="1"/>
        <v>0</v>
      </c>
      <c r="M48" s="11">
        <f t="shared" si="1"/>
        <v>0</v>
      </c>
      <c r="N48" s="11">
        <f t="shared" si="1"/>
        <v>0</v>
      </c>
      <c r="O48" s="11">
        <f t="shared" si="1"/>
        <v>0</v>
      </c>
      <c r="P48" s="11">
        <f t="shared" si="1"/>
        <v>0</v>
      </c>
      <c r="Q48" s="11">
        <f t="shared" si="1"/>
        <v>0</v>
      </c>
      <c r="R48" s="11">
        <f t="shared" si="1"/>
        <v>0</v>
      </c>
      <c r="S48" s="11">
        <f t="shared" si="1"/>
        <v>0</v>
      </c>
      <c r="T48" s="11">
        <f t="shared" si="1"/>
        <v>0</v>
      </c>
      <c r="U48" s="11">
        <f t="shared" si="1"/>
        <v>0</v>
      </c>
      <c r="V48" s="11">
        <f t="shared" si="1"/>
        <v>0</v>
      </c>
      <c r="W48" s="11">
        <f t="shared" si="1"/>
        <v>0</v>
      </c>
      <c r="X48" s="11">
        <f t="shared" si="1"/>
        <v>0</v>
      </c>
      <c r="Y48" s="11">
        <f t="shared" si="1"/>
        <v>0</v>
      </c>
      <c r="Z48" s="11">
        <f t="shared" si="1"/>
        <v>0</v>
      </c>
    </row>
    <row r="49" spans="2:2" ht="15.75" customHeight="1" x14ac:dyDescent="0.25">
      <c r="B49" s="12"/>
    </row>
    <row r="50" spans="2:2" ht="15.75" customHeight="1" x14ac:dyDescent="0.25"/>
    <row r="51" spans="2:2" ht="15.75" customHeight="1" x14ac:dyDescent="0.25"/>
    <row r="52" spans="2:2" ht="15.75" customHeight="1" x14ac:dyDescent="0.25"/>
    <row r="53" spans="2:2" ht="15.75" customHeight="1" x14ac:dyDescent="0.25"/>
    <row r="54" spans="2:2" ht="15.75" customHeight="1" x14ac:dyDescent="0.25"/>
    <row r="55" spans="2:2" ht="15.75" customHeight="1" x14ac:dyDescent="0.25"/>
    <row r="56" spans="2:2" ht="15.75" customHeight="1" x14ac:dyDescent="0.25"/>
    <row r="57" spans="2:2" ht="15.75" customHeight="1" x14ac:dyDescent="0.25"/>
    <row r="58" spans="2:2" ht="15.75" customHeight="1" x14ac:dyDescent="0.25"/>
    <row r="59" spans="2:2" ht="15.75" customHeight="1" x14ac:dyDescent="0.25"/>
    <row r="60" spans="2:2" ht="15.75" customHeight="1" x14ac:dyDescent="0.25"/>
    <row r="61" spans="2:2" ht="15.75" customHeight="1" x14ac:dyDescent="0.25"/>
    <row r="62" spans="2:2" ht="15.75" customHeight="1" x14ac:dyDescent="0.25"/>
    <row r="63" spans="2:2" ht="15.75" customHeight="1" x14ac:dyDescent="0.25"/>
    <row r="64" spans="2: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sheetData>
  <sheetProtection password="C6AC" sheet="1" objects="1" scenarios="1"/>
  <dataValidations count="3">
    <dataValidation type="list" allowBlank="1" showErrorMessage="1" sqref="B43:Z43 B41:Z41 B39:Z39 B37:Z37 B35:Z35 B33:Z33 B31:Z31 B29:Z29 B27:Z27 B25:Z25">
      <formula1>B$16:B$17</formula1>
    </dataValidation>
    <dataValidation type="list" allowBlank="1" showErrorMessage="1" errorTitle="ERREUR" error="Saisie obligatroire dans la liste" sqref="B24:Z24 B26:Z26 B40:Z40 B30:Z30 B28:Z28 B32:Z32 B36:Z36 B38:Z38 B42:Z42 B34:Z34">
      <formula1>Liste_eval</formula1>
    </dataValidation>
    <dataValidation type="list" allowBlank="1" showErrorMessage="1" sqref="A8:A12">
      <formula1>Liste_conc</formula1>
    </dataValidation>
  </dataValidation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E36C09"/>
  </sheetPr>
  <dimension ref="A1:U1017"/>
  <sheetViews>
    <sheetView showGridLines="0" zoomScale="80" zoomScaleNormal="80" workbookViewId="0">
      <pane xSplit="1" topLeftCell="I1" activePane="topRight" state="frozen"/>
      <selection activeCell="D8" sqref="D8"/>
      <selection pane="topRight" activeCell="P8" sqref="P8:P9"/>
    </sheetView>
  </sheetViews>
  <sheetFormatPr baseColWidth="10" defaultColWidth="14.42578125" defaultRowHeight="15" customHeight="1" x14ac:dyDescent="0.25"/>
  <cols>
    <col min="1" max="1" width="28.42578125" customWidth="1"/>
    <col min="2" max="21" width="20.28515625" customWidth="1"/>
    <col min="22" max="22" width="12" customWidth="1"/>
    <col min="23" max="28" width="6.5703125" customWidth="1"/>
  </cols>
  <sheetData>
    <row r="1" spans="1:21" ht="33.75" x14ac:dyDescent="0.5">
      <c r="A1" s="43" t="s">
        <v>131</v>
      </c>
      <c r="B1" s="1"/>
      <c r="C1" s="1"/>
      <c r="D1" s="1"/>
      <c r="E1" s="1"/>
      <c r="F1" s="1"/>
      <c r="G1" s="1"/>
      <c r="H1" s="1"/>
      <c r="I1" s="1"/>
      <c r="J1" s="1"/>
      <c r="K1" s="1"/>
      <c r="L1" s="1"/>
      <c r="M1" s="1"/>
      <c r="N1" s="1"/>
      <c r="O1" s="1"/>
      <c r="P1" s="1"/>
      <c r="Q1" s="1"/>
    </row>
    <row r="3" spans="1:21" ht="23.25" x14ac:dyDescent="0.35">
      <c r="A3" s="2" t="s">
        <v>1</v>
      </c>
    </row>
    <row r="4" spans="1:21" ht="23.25" x14ac:dyDescent="0.35">
      <c r="A4" s="2" t="s">
        <v>2</v>
      </c>
    </row>
    <row r="5" spans="1:21" ht="23.25" x14ac:dyDescent="0.35">
      <c r="A5" s="41" t="s">
        <v>128</v>
      </c>
    </row>
    <row r="7" spans="1:21" ht="87" customHeight="1" x14ac:dyDescent="0.35">
      <c r="A7" s="3" t="s">
        <v>3</v>
      </c>
      <c r="B7" s="49" t="s">
        <v>127</v>
      </c>
      <c r="C7" s="24" t="str">
        <f>Paramètres!J6</f>
        <v>ok avec shoot</v>
      </c>
      <c r="D7" s="25" t="str">
        <f>Paramètres!J7</f>
        <v>Ok sans tir</v>
      </c>
      <c r="E7" s="26" t="str">
        <f>Paramètres!J8</f>
        <v>Milieu franchi</v>
      </c>
      <c r="F7" s="27" t="str">
        <f>Paramètres!J9</f>
        <v>Milieu non franchi</v>
      </c>
      <c r="G7" s="37" t="s">
        <v>70</v>
      </c>
    </row>
    <row r="8" spans="1:21" ht="33.75" customHeight="1" x14ac:dyDescent="0.3">
      <c r="A8" s="143"/>
      <c r="B8" s="52" t="str">
        <f>IF(SUM($B$57:$U$57)=0,"Aucune",SUM($B$57:$U$57) &amp; " soit " &amp;CEILING( SUM($B$57:$U$57)/SUM($B$54:$U$56),0.001)*100 &amp; " %")</f>
        <v>Aucune</v>
      </c>
      <c r="C8" s="32">
        <f>IF(SUM($B$53:$U$53)=0,0,CEILING((SUM($B$53:$U$53)/SUM($B$53:$U$56))*100,0.1))</f>
        <v>0</v>
      </c>
      <c r="D8" s="33">
        <f>IF(SUM($B$54:$U$54)=0,0,CEILING((SUM($B$54:$U$54)/SUM($B$53:$U$56))*100,0.1))</f>
        <v>0</v>
      </c>
      <c r="E8" s="34">
        <f>IF(SUM($B$55:$U$55)=0,0,CEILING((SUM($B$55:$U$55)/SUM($B$53:$U$56))*100,0.1))</f>
        <v>0</v>
      </c>
      <c r="F8" s="35">
        <f>IF(SUM($B$56:$U$56)=0,0,CEILING((SUM($B$56:$U$56)/SUM($B$53:$U$56))*100,0.1))</f>
        <v>0</v>
      </c>
      <c r="G8" s="21" t="str">
        <f>IF(CHOOSE(Paramètres!$J$19,C8=0,AND(C8=0,D8=0),AND(C8=0,D8=0,E8=0),AND(C8=0,D8=0,E8=0,F8=0)),"Non évaluable",CHOOSE(Paramètres!$J$19,LOOKUP(C8,Paramètres!$G$7:$G$38,Paramètres!$H$7:$H$38),LOOKUP(SUM(C8,D8),Paramètres!$G$7:$G$38,Paramètres!$H$7:$H$38),LOOKUP(SUM(C8,D8,E8),Paramètres!$G$7:$G$38,Paramètres!$H$7:$H$38),LOOKUP(SUM(C8,D8,E8,F8),Paramètres!$G$7:$G$38,Paramètres!$H$7:$H$38)))</f>
        <v>Non évaluable</v>
      </c>
      <c r="I8" s="4"/>
      <c r="J8" s="4"/>
      <c r="K8" s="4"/>
      <c r="L8" s="4"/>
      <c r="M8" s="4"/>
      <c r="N8" s="4"/>
      <c r="P8" s="22"/>
    </row>
    <row r="9" spans="1:21" ht="33.75" customHeight="1" x14ac:dyDescent="0.3">
      <c r="A9" s="143"/>
      <c r="B9" s="52" t="str">
        <f>IF(SUM($B$64:$U$64)=0,"Aucune",SUM($B$64:$U$64) &amp; " soit " &amp;CEILING( SUM($B$64:$U$64)/SUM($B$61:$U$63),0.001)*100 &amp; " %")</f>
        <v>Aucune</v>
      </c>
      <c r="C9" s="32">
        <f>IF(SUM($B$60:$U$60)=0,0,CEILING((SUM($B$60:$U$60)/SUM($B$60:$U$63))*100,0.1))</f>
        <v>0</v>
      </c>
      <c r="D9" s="33">
        <f>IF(SUM($B$61:$U$61)=0,0,CEILING((SUM($B$61:$U$61)/SUM($B$60:$U$63))*100,0.1))</f>
        <v>0</v>
      </c>
      <c r="E9" s="34">
        <f>IF(SUM($B$62:$U$62)=0,0,CEILING((SUM($B$62:$U$62)/SUM($B$60:$U$63))*100,0.1))</f>
        <v>0</v>
      </c>
      <c r="F9" s="35">
        <f>IF(SUM($B$63:$U$63)=0,0,CEILING((SUM($B$63:$U$63)/SUM($B$60:$U$63))*100,0.1))</f>
        <v>0</v>
      </c>
      <c r="G9" s="21" t="str">
        <f>IF(CHOOSE(Paramètres!$J$19,C9=0,AND(C9=0,D9=0),AND(C9=0,D9=0,E9=0),AND(C9=0,D9=0,E9=0,F9=0)),"Non évaluable",CHOOSE(Paramètres!$J$19,LOOKUP(C9,Paramètres!$G$7:$G$38,Paramètres!$H$7:$H$38),LOOKUP(SUM(C9,D9),Paramètres!$G$7:$G$38,Paramètres!$H$7:$H$38),LOOKUP(SUM(C9,D9,E9),Paramètres!$G$7:$G$38,Paramètres!$H$7:$H$38),LOOKUP(SUM(C9,D9,E9,F9),Paramètres!$G$7:$G$38,Paramètres!$H$7:$H$38)))</f>
        <v>Non évaluable</v>
      </c>
      <c r="I9" s="4"/>
      <c r="J9" s="50" t="s">
        <v>129</v>
      </c>
      <c r="K9" s="4"/>
      <c r="L9" s="4"/>
      <c r="M9" s="4"/>
      <c r="N9" s="4"/>
      <c r="P9" s="22"/>
    </row>
    <row r="10" spans="1:21" ht="33.75" customHeight="1" x14ac:dyDescent="0.3">
      <c r="A10" s="143"/>
      <c r="B10" s="52" t="str">
        <f>IF(SUM($B$71:$U$71)=0,"Aucune",SUM($B$71:$U$71) &amp; " soit " &amp;CEILING( SUM($B$71:$U$71)/SUM($B$68:$U$70),0.001)*100 &amp; " %")</f>
        <v>Aucune</v>
      </c>
      <c r="C10" s="32">
        <f>IF(SUM($B$67:$U$67)=0,0,CEILING((SUM($B$67:$U$67)/SUM($B$67:$U$70))*100,0.1))</f>
        <v>0</v>
      </c>
      <c r="D10" s="33">
        <f>IF(SUM($B$68:$U$68)=0,0,CEILING((SUM($B$68:$U$68)/SUM($B$67:$U$70))*100,0.1))</f>
        <v>0</v>
      </c>
      <c r="E10" s="34">
        <f>IF(SUM($B$69:$U$69)=0,0,CEILING((SUM($B$69:$U$69)/SUM($B$67:$U$70))*100,0.1))</f>
        <v>0</v>
      </c>
      <c r="F10" s="35">
        <f>IF(SUM($B$70:$U$70)=0,0,CEILING((SUM($B$70:$U$70)/SUM($B$67:$U$70))*100,0.1))</f>
        <v>0</v>
      </c>
      <c r="G10" s="21" t="str">
        <f>IF(CHOOSE(Paramètres!$J$19,C10=0,AND(C10=0,D10=0),AND(C10=0,D10=0,E10=0),AND(C10=0,D10=0,E10=0,F10=0)),"Non évaluable",CHOOSE(Paramètres!$J$19,LOOKUP(C10,Paramètres!$G$7:$G$38,Paramètres!$H$7:$H$38),LOOKUP(SUM(C10,D10),Paramètres!$G$7:$G$38,Paramètres!$H$7:$H$38),LOOKUP(SUM(C10,D10,E10),Paramètres!$G$7:$G$38,Paramètres!$H$7:$H$38),LOOKUP(SUM(C10,D10,E10,F10),Paramètres!$G$7:$G$38,Paramètres!$H$7:$H$38)))</f>
        <v>Non évaluable</v>
      </c>
      <c r="I10" s="4"/>
      <c r="J10" s="50" t="s">
        <v>122</v>
      </c>
      <c r="K10" s="4"/>
      <c r="L10" s="4"/>
      <c r="M10" s="4"/>
      <c r="N10" s="4"/>
    </row>
    <row r="11" spans="1:21" ht="33.75" customHeight="1" x14ac:dyDescent="0.3">
      <c r="A11" s="143"/>
      <c r="B11" s="52" t="str">
        <f>IF(SUM($B$78:$U$78)=0,"Aucune",SUM($B$78:$U$78) &amp; " soit " &amp;CEILING( SUM($B$78:$U$78)/SUM($B$75:$U$77),0.001)*100 &amp; " %")</f>
        <v>Aucune</v>
      </c>
      <c r="C11" s="32">
        <f>IF(SUM($B$74:$U$74)=0,0,CEILING((SUM($B$74:$U$74)/SUM($B$74:$U$77))*100,0.1))</f>
        <v>0</v>
      </c>
      <c r="D11" s="33">
        <f>IF(SUM($B$75:$U$75)=0,0,CEILING((SUM($B$75:$U$75)/SUM($B$74:$U$77))*100,0.1))</f>
        <v>0</v>
      </c>
      <c r="E11" s="34">
        <f>IF(SUM($B$76:$U$76)=0,0,CEILING((SUM($B$76:$U$76)/SUM($B$74:$U$77))*100,0.1))</f>
        <v>0</v>
      </c>
      <c r="F11" s="35">
        <f>IF(SUM($B$77:$U$77)=0,0,CEILING((SUM($B$77:$U$77)/SUM($B$74:$U$77))*100,0.1))</f>
        <v>0</v>
      </c>
      <c r="G11" s="21" t="str">
        <f>IF(CHOOSE(Paramètres!$J$19,C11=0,AND(C11=0,D11=0),AND(C11=0,D11=0,E11=0),AND(C11=0,D11=0,E11=0,F11=0)),"Non évaluable",CHOOSE(Paramètres!$J$19,LOOKUP(C11,Paramètres!$G$7:$G$38,Paramètres!$H$7:$H$38),LOOKUP(SUM(C11,D11),Paramètres!$G$7:$G$38,Paramètres!$H$7:$H$38),LOOKUP(SUM(C11,D11,E11),Paramètres!$G$7:$G$38,Paramètres!$H$7:$H$38),LOOKUP(SUM(C11,D11,E11,F11),Paramètres!$G$7:$G$38,Paramètres!$H$7:$H$38)))</f>
        <v>Non évaluable</v>
      </c>
      <c r="I11" s="5"/>
      <c r="J11" s="50" t="s">
        <v>120</v>
      </c>
      <c r="K11" s="50"/>
      <c r="L11" s="50"/>
      <c r="M11" s="50"/>
      <c r="N11" s="5"/>
    </row>
    <row r="12" spans="1:21" ht="33.75" customHeight="1" x14ac:dyDescent="0.3">
      <c r="A12" s="143"/>
      <c r="B12" s="52" t="str">
        <f>IF(SUM($B$85:$U$85)=0,"Aucune",SUM($B$85:$U$85) &amp; " soit " &amp;CEILING( SUM($B$85:$U$85)/SUM($B$82:$U$84),0.001)*100 &amp; " %")</f>
        <v>Aucune</v>
      </c>
      <c r="C12" s="32">
        <f>IF(SUM($B$81:$U$81)=0,0,CEILING((SUM($B$81:$U$81)/SUM($C$81:$V$84))*100,0.1))</f>
        <v>0</v>
      </c>
      <c r="D12" s="33">
        <f>IF(SUM($B$82:$U$82)=0,0,CEILING((SUM($B$82:$U$82)/SUM($C$81:$V$84))*100,0.1))</f>
        <v>0</v>
      </c>
      <c r="E12" s="34">
        <f>IF(SUM($B$83:$U$83)=0,0,CEILING((SUM($B$83:$U$83)/SUM($C$81:$V$84))*100,0.1))</f>
        <v>0</v>
      </c>
      <c r="F12" s="35">
        <f>IF(SUM($B$84:$U$84)=0,0,CEILING((SUM($B$84:$U$84)/SUM($C$81:$V$84))*100,0.1))</f>
        <v>0</v>
      </c>
      <c r="G12" s="21" t="str">
        <f>IF(CHOOSE(Paramètres!$J$19,C12=0,AND(C12=0,D12=0),AND(C12=0,D12=0,E12=0),AND(C12=0,D12=0,E12=0,F12=0)),"Non évaluable",CHOOSE(Paramètres!$J$19,LOOKUP(C12,Paramètres!$G$7:$G$38,Paramètres!$H$7:$H$38),LOOKUP(SUM(C12,D12),Paramètres!$G$7:$G$38,Paramètres!$H$7:$H$38),LOOKUP(SUM(C12,D12,E12),Paramètres!$G$7:$G$38,Paramètres!$H$7:$H$38),LOOKUP(SUM(C12,D12,E12,F12),Paramètres!$G$7:$G$38,Paramètres!$H$7:$H$38)))</f>
        <v>Non évaluable</v>
      </c>
      <c r="I12" s="5"/>
      <c r="J12" s="50" t="s">
        <v>121</v>
      </c>
      <c r="K12" s="50"/>
      <c r="L12" s="50"/>
      <c r="M12" s="50"/>
      <c r="N12" s="5"/>
      <c r="R12" s="22"/>
    </row>
    <row r="13" spans="1:21" ht="33.75" customHeight="1" x14ac:dyDescent="0.25">
      <c r="A13" s="143"/>
      <c r="B13" s="52" t="str">
        <f>IF(SUM($B$92:$U$92)=0,"Aucune",SUM($B$92:$U$92) &amp; " soit " &amp;CEILING( SUM($B$92:$U$92)/SUM($B$89:$U$91),0.01)*100 &amp; " %")</f>
        <v>Aucune</v>
      </c>
      <c r="C13" s="32">
        <f>IF(SUM($B$88:$U$88)=0,0,CEILING((SUM($B$88:$U$88)/SUM($C$88:$V$91))*100,0.1))</f>
        <v>0</v>
      </c>
      <c r="D13" s="33">
        <f>IF(SUM($B$89:$U$89)=0,0,CEILING((SUM($B$89:$U$89)/SUM($C$88:$V$91))*100,0.1))</f>
        <v>0</v>
      </c>
      <c r="E13" s="34">
        <f>IF(SUM($B$90:$U$90)=0,0,CEILING((SUM($B$90:$U$90)/SUM($C$88:$V$91))*100,0.1))</f>
        <v>0</v>
      </c>
      <c r="F13" s="35">
        <f>IF(SUM($B$91:$U$91)=0,0,CEILING((SUM($B$91:$U$91)/SUM($C$88:$V$91))*100,0.1))</f>
        <v>0</v>
      </c>
      <c r="G13" s="21" t="str">
        <f>IF(CHOOSE(Paramètres!$J$19,C13=0,AND(C13=0,D13=0),AND(C13=0,D13=0,E13=0),AND(C13=0,D13=0,E13=0,F13=0)),"Non évaluable",CHOOSE(Paramètres!$J$19,LOOKUP(C13,Paramètres!$G$7:$G$38,Paramètres!$H$7:$H$38),LOOKUP(SUM(C13,D13),Paramètres!$G$7:$G$38,Paramètres!$H$7:$H$38),LOOKUP(SUM(C13,D13,E13),Paramètres!$G$7:$G$38,Paramètres!$H$7:$H$38),LOOKUP(SUM(C13,D13,E13,F13),Paramètres!$G$7:$G$38,Paramètres!$H$7:$H$38)))</f>
        <v>Non évaluable</v>
      </c>
      <c r="I13" s="5"/>
      <c r="J13" s="5"/>
      <c r="K13" s="5"/>
      <c r="L13" s="5"/>
      <c r="M13" s="5"/>
      <c r="N13" s="5"/>
      <c r="O13" s="22" t="s">
        <v>100</v>
      </c>
    </row>
    <row r="15" spans="1:21" ht="21" x14ac:dyDescent="0.35">
      <c r="A15" s="6" t="s">
        <v>6</v>
      </c>
      <c r="B15" s="7"/>
    </row>
    <row r="16" spans="1:21" s="48" customFormat="1" ht="15.75" x14ac:dyDescent="0.25">
      <c r="A16" s="47" t="s">
        <v>7</v>
      </c>
      <c r="B16" s="47" t="s">
        <v>83</v>
      </c>
      <c r="C16" s="47" t="s">
        <v>84</v>
      </c>
      <c r="D16" s="47" t="s">
        <v>85</v>
      </c>
      <c r="E16" s="47" t="s">
        <v>86</v>
      </c>
      <c r="F16" s="47" t="s">
        <v>87</v>
      </c>
      <c r="G16" s="47" t="s">
        <v>88</v>
      </c>
      <c r="H16" s="47" t="s">
        <v>104</v>
      </c>
      <c r="I16" s="47" t="s">
        <v>105</v>
      </c>
      <c r="J16" s="47" t="s">
        <v>106</v>
      </c>
      <c r="K16" s="47" t="s">
        <v>107</v>
      </c>
      <c r="L16" s="47" t="s">
        <v>108</v>
      </c>
      <c r="M16" s="47" t="s">
        <v>109</v>
      </c>
      <c r="N16" s="47" t="s">
        <v>110</v>
      </c>
      <c r="O16" s="47" t="s">
        <v>111</v>
      </c>
      <c r="P16" s="47" t="s">
        <v>112</v>
      </c>
      <c r="Q16" s="47" t="s">
        <v>113</v>
      </c>
      <c r="R16" s="47" t="s">
        <v>114</v>
      </c>
      <c r="S16" s="47" t="s">
        <v>115</v>
      </c>
      <c r="T16" s="47" t="s">
        <v>116</v>
      </c>
      <c r="U16" s="47" t="s">
        <v>117</v>
      </c>
    </row>
    <row r="17" spans="1:21" ht="21" x14ac:dyDescent="0.25">
      <c r="A17" s="39" t="s">
        <v>103</v>
      </c>
      <c r="B17" s="14" t="str">
        <f>IF($A$8="","",$A$8)</f>
        <v/>
      </c>
      <c r="C17" s="14" t="str">
        <f t="shared" ref="C17:D17" si="0">IF($A$8="","",$A$8)</f>
        <v/>
      </c>
      <c r="D17" s="14" t="str">
        <f t="shared" si="0"/>
        <v/>
      </c>
      <c r="E17" s="14" t="str">
        <f>IF($A$9="","",$A$9)</f>
        <v/>
      </c>
      <c r="F17" s="14" t="str">
        <f>IF($A$9="","",$A$9)</f>
        <v/>
      </c>
      <c r="G17" s="14" t="str">
        <f>IF($A$9="","",$A$9)</f>
        <v/>
      </c>
      <c r="H17" s="14" t="str">
        <f>IF($A$9="","",$A$9)</f>
        <v/>
      </c>
      <c r="I17" s="14" t="str">
        <f>IF($A$10="","",$A$10)</f>
        <v/>
      </c>
      <c r="J17" s="14" t="str">
        <f>IF($A$10="","",$A$10)</f>
        <v/>
      </c>
      <c r="K17" s="14" t="str">
        <f>IF($A$10="","",$A$10)</f>
        <v/>
      </c>
      <c r="L17" s="14" t="str">
        <f>IF($A$11="","",$A$11)</f>
        <v/>
      </c>
      <c r="M17" s="14" t="str">
        <f t="shared" ref="M17:Q17" si="1">IF($A$8="","",$A$8)</f>
        <v/>
      </c>
      <c r="N17" s="14" t="str">
        <f t="shared" si="1"/>
        <v/>
      </c>
      <c r="O17" s="14" t="str">
        <f t="shared" si="1"/>
        <v/>
      </c>
      <c r="P17" s="14" t="str">
        <f t="shared" si="1"/>
        <v/>
      </c>
      <c r="Q17" s="14" t="str">
        <f t="shared" si="1"/>
        <v/>
      </c>
      <c r="R17" s="14" t="str">
        <f>IF($A$9="","",$A$9)</f>
        <v/>
      </c>
      <c r="S17" s="14" t="str">
        <f>IF($A$9="","",$A$9)</f>
        <v/>
      </c>
      <c r="T17" s="14" t="str">
        <f t="shared" ref="T17:U17" si="2">IF($A$8="","",$A$8)</f>
        <v/>
      </c>
      <c r="U17" s="14" t="str">
        <f t="shared" si="2"/>
        <v/>
      </c>
    </row>
    <row r="18" spans="1:21" ht="21" x14ac:dyDescent="0.25">
      <c r="A18" s="39" t="s">
        <v>103</v>
      </c>
      <c r="B18" s="14" t="str">
        <f>IF($A$9="","",$A$9)</f>
        <v/>
      </c>
      <c r="C18" s="14" t="str">
        <f>IF($A$9="","",$A$9)</f>
        <v/>
      </c>
      <c r="D18" s="14" t="str">
        <f>IF($A$9="","",$A$9)</f>
        <v/>
      </c>
      <c r="E18" s="14" t="str">
        <f>IF($A$10="","",$A$10)</f>
        <v/>
      </c>
      <c r="F18" s="14" t="str">
        <f>IF($A$11="","",$A$11)</f>
        <v/>
      </c>
      <c r="G18" s="14" t="str">
        <f>IF($A$12="","",$A$12)</f>
        <v/>
      </c>
      <c r="H18" s="14" t="str">
        <f>IF($A$10="","",$A$10)</f>
        <v/>
      </c>
      <c r="I18" s="14" t="str">
        <f>IF($A$11="","",$A$11)</f>
        <v/>
      </c>
      <c r="J18" s="14" t="str">
        <f>IF($A$11="","",$A$11)</f>
        <v/>
      </c>
      <c r="K18" s="14" t="str">
        <f>IF($A$12="","",$A$12)</f>
        <v/>
      </c>
      <c r="L18" s="14" t="str">
        <f>IF($A$12="","",$A$12)</f>
        <v/>
      </c>
      <c r="M18" s="14" t="str">
        <f>IF($A$9="","",$A$9)</f>
        <v/>
      </c>
      <c r="N18" s="14" t="str">
        <f>IF($A$10="","",$A$10)</f>
        <v/>
      </c>
      <c r="O18" s="14" t="str">
        <f>IF($A$10="","",$A$10)</f>
        <v/>
      </c>
      <c r="P18" s="14" t="str">
        <f>IF($A$10="","",$A$10)</f>
        <v/>
      </c>
      <c r="Q18" s="14" t="str">
        <f>IF($A$12="","",$A$12)</f>
        <v/>
      </c>
      <c r="R18" s="14" t="str">
        <f>IF($A$10="","",$A$10)</f>
        <v/>
      </c>
      <c r="S18" s="14" t="str">
        <f>IF($A$11="","",$A$11)</f>
        <v/>
      </c>
      <c r="T18" s="14" t="str">
        <f>IF($A$11="","",$A$11)</f>
        <v/>
      </c>
      <c r="U18" s="14" t="str">
        <f>IF($A$11="","",$A$11)</f>
        <v/>
      </c>
    </row>
    <row r="19" spans="1:21" ht="21" x14ac:dyDescent="0.25">
      <c r="A19" s="39" t="s">
        <v>103</v>
      </c>
      <c r="B19" s="14" t="str">
        <f>IF($A$10="","",$A$10)</f>
        <v/>
      </c>
      <c r="C19" s="14" t="str">
        <f>IF($A$12="","",$A$12)</f>
        <v/>
      </c>
      <c r="D19" s="14" t="str">
        <f>IF($A$11="","",$A$11)</f>
        <v/>
      </c>
      <c r="E19" s="14" t="str">
        <f>IF($A$13="","",$A$13)</f>
        <v/>
      </c>
      <c r="F19" s="14" t="str">
        <f>IF($A$13="","",$A$13)</f>
        <v/>
      </c>
      <c r="G19" s="14" t="str">
        <f>IF($A$13="","",$A$13)</f>
        <v/>
      </c>
      <c r="H19" s="14" t="str">
        <f>IF($A$11="","",$A$11)</f>
        <v/>
      </c>
      <c r="I19" s="14" t="str">
        <f>IF($A$12="","",$A$12)</f>
        <v/>
      </c>
      <c r="J19" s="14" t="str">
        <f>IF($A$13="","",$A$13)</f>
        <v/>
      </c>
      <c r="K19" s="14" t="str">
        <f>IF($A$13="","",$A$13)</f>
        <v/>
      </c>
      <c r="L19" s="14" t="str">
        <f>IF($A$13="","",$A$13)</f>
        <v/>
      </c>
      <c r="M19" s="14" t="str">
        <f>IF($A$13="","",$A$13)</f>
        <v/>
      </c>
      <c r="N19" s="14" t="str">
        <f>IF($A$11="","",$A$11)</f>
        <v/>
      </c>
      <c r="O19" s="14" t="str">
        <f>IF($A$13="","",$A$13)</f>
        <v/>
      </c>
      <c r="P19" s="14" t="str">
        <f>IF($A$12="","",$A$12)</f>
        <v/>
      </c>
      <c r="Q19" s="14" t="str">
        <f>IF($A$13="","",$A$13)</f>
        <v/>
      </c>
      <c r="R19" s="14" t="str">
        <f>IF($A$12="","",$A$12)</f>
        <v/>
      </c>
      <c r="S19" s="14" t="str">
        <f>IF($A$12="","",$A$12)</f>
        <v/>
      </c>
      <c r="T19" s="14" t="str">
        <f>IF($A$12="","",$A$12)</f>
        <v/>
      </c>
      <c r="U19" s="14" t="str">
        <f>IF($A$13="","",$A$13)</f>
        <v/>
      </c>
    </row>
    <row r="20" spans="1:21" ht="18.75" x14ac:dyDescent="0.25">
      <c r="A20" s="42" t="s">
        <v>130</v>
      </c>
      <c r="B20" s="16" t="str">
        <f>IF($A$12="","",$A$12)</f>
        <v/>
      </c>
      <c r="C20" s="16" t="str">
        <f>IF($A$11="","",$A$11)</f>
        <v/>
      </c>
      <c r="D20" s="16" t="str">
        <f>IF($A$12="","",$A$12)</f>
        <v/>
      </c>
      <c r="E20" s="16" t="str">
        <f>IF($A$12="","",$A$12)</f>
        <v/>
      </c>
      <c r="F20" s="16" t="str">
        <f>IF($A$12="","",$A$12)</f>
        <v/>
      </c>
      <c r="G20" s="16" t="str">
        <f>IF($A$11="","",$A$11)</f>
        <v/>
      </c>
      <c r="H20" s="16" t="str">
        <f>IF($A$13="","",$A$13)</f>
        <v/>
      </c>
      <c r="I20" s="16" t="str">
        <f>IF($A$13="","",$A$13)</f>
        <v/>
      </c>
      <c r="J20" s="16" t="str">
        <f>IF($A$12="","",$A$12)</f>
        <v/>
      </c>
      <c r="K20" s="16" t="str">
        <f>IF($A$11="","",$A$11)</f>
        <v/>
      </c>
      <c r="L20" s="16" t="str">
        <f>IF($A$10="","",$A$10)</f>
        <v/>
      </c>
      <c r="M20" s="16" t="str">
        <f>IF($A$11="","",$A$11)</f>
        <v/>
      </c>
      <c r="N20" s="16" t="str">
        <f>IF($A$13="","",$A$13)</f>
        <v/>
      </c>
      <c r="O20" s="16" t="str">
        <f>IF($A$11="","",$A$11)</f>
        <v/>
      </c>
      <c r="P20" s="16" t="str">
        <f>IF($A$13="","",$A$13)</f>
        <v/>
      </c>
      <c r="Q20" s="16" t="str">
        <f>IF($A$9="","",$A$9)</f>
        <v/>
      </c>
      <c r="R20" s="16" t="str">
        <f>IF($A$13="","",$A$13)</f>
        <v/>
      </c>
      <c r="S20" s="16" t="str">
        <f>IF($A$13="","",$A$13)</f>
        <v/>
      </c>
      <c r="T20" s="16" t="str">
        <f>IF($A$13="","",$A$13)</f>
        <v/>
      </c>
      <c r="U20" s="16" t="str">
        <f>IF($A$12="","",$A$12)</f>
        <v/>
      </c>
    </row>
    <row r="21" spans="1:21" ht="18.75" x14ac:dyDescent="0.25">
      <c r="A21" s="42" t="s">
        <v>130</v>
      </c>
      <c r="B21" s="45" t="str">
        <f>IF($A$11="","",$A$11)</f>
        <v/>
      </c>
      <c r="C21" s="16" t="str">
        <f>IF($A$10="","",$A$10)</f>
        <v/>
      </c>
      <c r="D21" s="16" t="str">
        <f>IF($A$10="","",$A$10)</f>
        <v/>
      </c>
      <c r="E21" s="16" t="str">
        <f>IF($A$11="","",$A$11)</f>
        <v/>
      </c>
      <c r="F21" s="16" t="str">
        <f>IF($A$10="","",$A$10)</f>
        <v/>
      </c>
      <c r="G21" s="16" t="str">
        <f>IF($A$10="","",$A$10)</f>
        <v/>
      </c>
      <c r="H21" s="16" t="str">
        <f>IF($A$12="","",$A$12)</f>
        <v/>
      </c>
      <c r="I21" s="16" t="str">
        <f t="shared" ref="I21:L21" si="3">IF($A$8="","",$A$8)</f>
        <v/>
      </c>
      <c r="J21" s="16" t="str">
        <f t="shared" si="3"/>
        <v/>
      </c>
      <c r="K21" s="16" t="str">
        <f t="shared" si="3"/>
        <v/>
      </c>
      <c r="L21" s="16" t="str">
        <f t="shared" si="3"/>
        <v/>
      </c>
      <c r="M21" s="16" t="str">
        <f>IF($A$10="","",$A$10)</f>
        <v/>
      </c>
      <c r="N21" s="16" t="str">
        <f>IF($A$9="","",$A$9)</f>
        <v/>
      </c>
      <c r="O21" s="16" t="str">
        <f>IF($A$9="","",$A$9)</f>
        <v/>
      </c>
      <c r="P21" s="16" t="str">
        <f>IF($A$9="","",$A$9)</f>
        <v/>
      </c>
      <c r="Q21" s="16" t="str">
        <f>IF($A$10="","",$A$10)</f>
        <v/>
      </c>
      <c r="R21" s="16" t="str">
        <f t="shared" ref="R21:S21" si="4">IF($A$8="","",$A$8)</f>
        <v/>
      </c>
      <c r="S21" s="16" t="str">
        <f t="shared" si="4"/>
        <v/>
      </c>
      <c r="T21" s="16" t="str">
        <f>IF($A$9="","",$A$9)</f>
        <v/>
      </c>
      <c r="U21" s="16" t="str">
        <f>IF($A$9="","",$A$9)</f>
        <v/>
      </c>
    </row>
    <row r="22" spans="1:21" ht="21" x14ac:dyDescent="0.25">
      <c r="A22" s="44" t="s">
        <v>0</v>
      </c>
      <c r="B22" s="46" t="str">
        <f>IF($A$13="","",$A$13)</f>
        <v/>
      </c>
      <c r="C22" s="46" t="str">
        <f>IF($A$13="","",$A$13)</f>
        <v/>
      </c>
      <c r="D22" s="46" t="str">
        <f>IF($A$13="","",$A$13)</f>
        <v/>
      </c>
      <c r="E22" s="46" t="str">
        <f t="shared" ref="E22:H22" si="5">IF($A$8="","",$A$8)</f>
        <v/>
      </c>
      <c r="F22" s="46" t="str">
        <f t="shared" si="5"/>
        <v/>
      </c>
      <c r="G22" s="46" t="str">
        <f t="shared" si="5"/>
        <v/>
      </c>
      <c r="H22" s="46" t="str">
        <f t="shared" si="5"/>
        <v/>
      </c>
      <c r="I22" s="46" t="str">
        <f>IF($A$9="","",$A$9)</f>
        <v/>
      </c>
      <c r="J22" s="46" t="str">
        <f>IF($A$9="","",$A$9)</f>
        <v/>
      </c>
      <c r="K22" s="46" t="str">
        <f>IF($A$9="","",$A$9)</f>
        <v/>
      </c>
      <c r="L22" s="46" t="str">
        <f>IF($A$9="","",$A$9)</f>
        <v/>
      </c>
      <c r="M22" s="46" t="str">
        <f>IF($A$12="","",$A$12)</f>
        <v/>
      </c>
      <c r="N22" s="46" t="str">
        <f>IF($A$12="","",$A$12)</f>
        <v/>
      </c>
      <c r="O22" s="46" t="str">
        <f>IF($A$12="","",$A$12)</f>
        <v/>
      </c>
      <c r="P22" s="46" t="str">
        <f>IF($A$11="","",$A$11)</f>
        <v/>
      </c>
      <c r="Q22" s="46" t="str">
        <f>IF($A$11="","",$A$11)</f>
        <v/>
      </c>
      <c r="R22" s="46" t="str">
        <f>IF($A$11="","",$A$11)</f>
        <v/>
      </c>
      <c r="S22" s="46" t="str">
        <f>IF($A$10="","",$A$10)</f>
        <v/>
      </c>
      <c r="T22" s="46" t="str">
        <f>IF($A$10="","",$A$10)</f>
        <v/>
      </c>
      <c r="U22" s="46" t="str">
        <f>IF($A$10="","",$A$10)</f>
        <v/>
      </c>
    </row>
    <row r="23" spans="1:21" ht="15.75" customHeight="1" x14ac:dyDescent="0.25">
      <c r="A23" s="18"/>
      <c r="B23" s="18"/>
      <c r="C23" s="18"/>
      <c r="D23" s="18"/>
      <c r="E23" s="18"/>
      <c r="F23" s="18"/>
      <c r="G23" s="18"/>
      <c r="H23" s="18"/>
      <c r="I23" s="18"/>
      <c r="J23" s="18"/>
      <c r="K23" s="18"/>
      <c r="L23" s="18"/>
      <c r="M23" s="18"/>
      <c r="N23" s="18"/>
      <c r="O23" s="18"/>
      <c r="P23" s="18"/>
      <c r="Q23" s="18"/>
      <c r="R23" s="18"/>
      <c r="S23" s="18"/>
      <c r="T23" s="18"/>
      <c r="U23" s="18"/>
    </row>
    <row r="24" spans="1:21" ht="15.75" customHeight="1" x14ac:dyDescent="0.25">
      <c r="A24" s="19" t="s">
        <v>12</v>
      </c>
      <c r="B24" s="20"/>
      <c r="C24" s="18"/>
      <c r="D24" s="18"/>
      <c r="E24" s="18"/>
      <c r="F24" s="18"/>
      <c r="G24" s="18"/>
      <c r="H24" s="18"/>
      <c r="I24" s="18"/>
      <c r="J24" s="18"/>
      <c r="K24" s="18"/>
      <c r="L24" s="18"/>
      <c r="M24" s="18"/>
      <c r="N24" s="18"/>
      <c r="O24" s="18"/>
      <c r="P24" s="18"/>
      <c r="Q24" s="18"/>
      <c r="R24" s="18"/>
      <c r="S24" s="18"/>
      <c r="T24" s="18"/>
      <c r="U24" s="18"/>
    </row>
    <row r="25" spans="1:21" ht="18" customHeight="1" x14ac:dyDescent="0.25">
      <c r="A25" s="29" t="s">
        <v>17</v>
      </c>
      <c r="B25" s="144"/>
      <c r="C25" s="144"/>
      <c r="D25" s="144"/>
      <c r="E25" s="144"/>
      <c r="F25" s="144"/>
      <c r="G25" s="144"/>
      <c r="H25" s="144"/>
      <c r="I25" s="144"/>
      <c r="J25" s="144"/>
      <c r="K25" s="144"/>
      <c r="L25" s="144"/>
      <c r="M25" s="144"/>
      <c r="N25" s="144"/>
      <c r="O25" s="144"/>
      <c r="P25" s="144"/>
      <c r="Q25" s="144"/>
      <c r="R25" s="144"/>
      <c r="S25" s="144"/>
      <c r="T25" s="144"/>
      <c r="U25" s="144"/>
    </row>
    <row r="26" spans="1:21" ht="18" customHeight="1" x14ac:dyDescent="0.25">
      <c r="A26" s="30" t="s">
        <v>89</v>
      </c>
      <c r="B26" s="145"/>
      <c r="C26" s="145"/>
      <c r="D26" s="145"/>
      <c r="E26" s="145"/>
      <c r="F26" s="145"/>
      <c r="G26" s="145"/>
      <c r="H26" s="145"/>
      <c r="I26" s="145"/>
      <c r="J26" s="145"/>
      <c r="K26" s="145"/>
      <c r="L26" s="145"/>
      <c r="M26" s="145"/>
      <c r="N26" s="145"/>
      <c r="O26" s="145"/>
      <c r="P26" s="145"/>
      <c r="Q26" s="145"/>
      <c r="R26" s="145"/>
      <c r="S26" s="145"/>
      <c r="T26" s="145"/>
      <c r="U26" s="145"/>
    </row>
    <row r="27" spans="1:21" ht="18" customHeight="1" x14ac:dyDescent="0.25">
      <c r="A27" s="29" t="s">
        <v>19</v>
      </c>
      <c r="B27" s="144"/>
      <c r="C27" s="144"/>
      <c r="D27" s="144"/>
      <c r="E27" s="144"/>
      <c r="F27" s="144"/>
      <c r="G27" s="144"/>
      <c r="H27" s="144"/>
      <c r="I27" s="144"/>
      <c r="J27" s="144"/>
      <c r="K27" s="144"/>
      <c r="L27" s="144"/>
      <c r="M27" s="144"/>
      <c r="N27" s="144"/>
      <c r="O27" s="144"/>
      <c r="P27" s="144"/>
      <c r="Q27" s="144"/>
      <c r="R27" s="144"/>
      <c r="S27" s="144"/>
      <c r="T27" s="144"/>
      <c r="U27" s="144"/>
    </row>
    <row r="28" spans="1:21" ht="18" customHeight="1" x14ac:dyDescent="0.25">
      <c r="A28" s="51" t="s">
        <v>89</v>
      </c>
      <c r="B28" s="145"/>
      <c r="C28" s="145"/>
      <c r="D28" s="145"/>
      <c r="E28" s="145"/>
      <c r="F28" s="145"/>
      <c r="G28" s="145"/>
      <c r="H28" s="145"/>
      <c r="I28" s="145"/>
      <c r="J28" s="145"/>
      <c r="K28" s="145"/>
      <c r="L28" s="145"/>
      <c r="M28" s="145"/>
      <c r="N28" s="145"/>
      <c r="O28" s="145"/>
      <c r="P28" s="145"/>
      <c r="Q28" s="145"/>
      <c r="R28" s="145"/>
      <c r="S28" s="145"/>
      <c r="T28" s="145"/>
      <c r="U28" s="145"/>
    </row>
    <row r="29" spans="1:21" ht="18" customHeight="1" x14ac:dyDescent="0.25">
      <c r="A29" s="29" t="s">
        <v>20</v>
      </c>
      <c r="B29" s="146"/>
      <c r="C29" s="144"/>
      <c r="D29" s="144"/>
      <c r="E29" s="146"/>
      <c r="F29" s="146"/>
      <c r="G29" s="146"/>
      <c r="H29" s="146"/>
      <c r="I29" s="146"/>
      <c r="J29" s="146"/>
      <c r="K29" s="146"/>
      <c r="L29" s="146"/>
      <c r="M29" s="146"/>
      <c r="N29" s="146"/>
      <c r="O29" s="146"/>
      <c r="P29" s="146"/>
      <c r="Q29" s="146"/>
      <c r="R29" s="146"/>
      <c r="S29" s="146"/>
      <c r="T29" s="146"/>
      <c r="U29" s="146"/>
    </row>
    <row r="30" spans="1:21" ht="18" customHeight="1" x14ac:dyDescent="0.25">
      <c r="A30" s="30" t="s">
        <v>89</v>
      </c>
      <c r="B30" s="145"/>
      <c r="C30" s="145"/>
      <c r="D30" s="145"/>
      <c r="E30" s="145"/>
      <c r="F30" s="145"/>
      <c r="G30" s="145"/>
      <c r="H30" s="145"/>
      <c r="I30" s="145"/>
      <c r="J30" s="145"/>
      <c r="K30" s="145"/>
      <c r="L30" s="145"/>
      <c r="M30" s="145"/>
      <c r="N30" s="145"/>
      <c r="O30" s="145"/>
      <c r="P30" s="145"/>
      <c r="Q30" s="145"/>
      <c r="R30" s="145"/>
      <c r="S30" s="145"/>
      <c r="T30" s="145"/>
      <c r="U30" s="145"/>
    </row>
    <row r="31" spans="1:21" ht="18" customHeight="1" x14ac:dyDescent="0.25">
      <c r="A31" s="29" t="s">
        <v>22</v>
      </c>
      <c r="B31" s="144"/>
      <c r="C31" s="144"/>
      <c r="D31" s="144"/>
      <c r="E31" s="144"/>
      <c r="F31" s="144"/>
      <c r="G31" s="144"/>
      <c r="H31" s="144"/>
      <c r="I31" s="144"/>
      <c r="J31" s="144"/>
      <c r="K31" s="144"/>
      <c r="L31" s="144"/>
      <c r="M31" s="144"/>
      <c r="N31" s="144"/>
      <c r="O31" s="144"/>
      <c r="P31" s="144"/>
      <c r="Q31" s="144"/>
      <c r="R31" s="144"/>
      <c r="S31" s="144"/>
      <c r="T31" s="144"/>
      <c r="U31" s="144"/>
    </row>
    <row r="32" spans="1:21" ht="18" customHeight="1" x14ac:dyDescent="0.25">
      <c r="A32" s="30" t="s">
        <v>89</v>
      </c>
      <c r="B32" s="145"/>
      <c r="C32" s="145"/>
      <c r="D32" s="145"/>
      <c r="E32" s="145"/>
      <c r="F32" s="145"/>
      <c r="G32" s="145"/>
      <c r="H32" s="145"/>
      <c r="I32" s="145"/>
      <c r="J32" s="145"/>
      <c r="K32" s="145"/>
      <c r="L32" s="145"/>
      <c r="M32" s="145"/>
      <c r="N32" s="145"/>
      <c r="O32" s="145"/>
      <c r="P32" s="145"/>
      <c r="Q32" s="145"/>
      <c r="R32" s="145"/>
      <c r="S32" s="145"/>
      <c r="T32" s="145"/>
      <c r="U32" s="145"/>
    </row>
    <row r="33" spans="1:21" ht="18" customHeight="1" x14ac:dyDescent="0.25">
      <c r="A33" s="29" t="s">
        <v>23</v>
      </c>
      <c r="B33" s="144"/>
      <c r="C33" s="144"/>
      <c r="D33" s="144"/>
      <c r="E33" s="144"/>
      <c r="F33" s="144"/>
      <c r="G33" s="144"/>
      <c r="H33" s="144"/>
      <c r="I33" s="144"/>
      <c r="J33" s="144"/>
      <c r="K33" s="144"/>
      <c r="L33" s="144"/>
      <c r="M33" s="144"/>
      <c r="N33" s="144"/>
      <c r="O33" s="144"/>
      <c r="P33" s="144"/>
      <c r="Q33" s="144"/>
      <c r="R33" s="144"/>
      <c r="S33" s="144"/>
      <c r="T33" s="144"/>
      <c r="U33" s="144"/>
    </row>
    <row r="34" spans="1:21" ht="18" customHeight="1" x14ac:dyDescent="0.25">
      <c r="A34" s="30" t="s">
        <v>89</v>
      </c>
      <c r="B34" s="145"/>
      <c r="C34" s="145"/>
      <c r="D34" s="145"/>
      <c r="E34" s="145"/>
      <c r="F34" s="145"/>
      <c r="G34" s="145"/>
      <c r="H34" s="145"/>
      <c r="I34" s="145"/>
      <c r="J34" s="145"/>
      <c r="K34" s="145"/>
      <c r="L34" s="145"/>
      <c r="M34" s="145"/>
      <c r="N34" s="145"/>
      <c r="O34" s="145"/>
      <c r="P34" s="145"/>
      <c r="Q34" s="145"/>
      <c r="R34" s="145"/>
      <c r="S34" s="145"/>
      <c r="T34" s="145"/>
      <c r="U34" s="145"/>
    </row>
    <row r="35" spans="1:21" ht="18" customHeight="1" x14ac:dyDescent="0.25">
      <c r="A35" s="29" t="s">
        <v>32</v>
      </c>
      <c r="B35" s="144"/>
      <c r="C35" s="144"/>
      <c r="D35" s="144"/>
      <c r="E35" s="144"/>
      <c r="F35" s="144"/>
      <c r="G35" s="144"/>
      <c r="H35" s="144"/>
      <c r="I35" s="144"/>
      <c r="J35" s="144"/>
      <c r="K35" s="144"/>
      <c r="L35" s="144"/>
      <c r="M35" s="144"/>
      <c r="N35" s="144"/>
      <c r="O35" s="144"/>
      <c r="P35" s="144"/>
      <c r="Q35" s="144"/>
      <c r="R35" s="144"/>
      <c r="S35" s="144"/>
      <c r="T35" s="144"/>
      <c r="U35" s="144"/>
    </row>
    <row r="36" spans="1:21" ht="18" customHeight="1" x14ac:dyDescent="0.25">
      <c r="A36" s="30" t="s">
        <v>89</v>
      </c>
      <c r="B36" s="145"/>
      <c r="C36" s="145"/>
      <c r="D36" s="145"/>
      <c r="E36" s="145"/>
      <c r="F36" s="145"/>
      <c r="G36" s="145"/>
      <c r="H36" s="145"/>
      <c r="I36" s="145"/>
      <c r="J36" s="145"/>
      <c r="K36" s="145"/>
      <c r="L36" s="145"/>
      <c r="M36" s="145"/>
      <c r="N36" s="145"/>
      <c r="O36" s="145"/>
      <c r="P36" s="145"/>
      <c r="Q36" s="145"/>
      <c r="R36" s="145"/>
      <c r="S36" s="145"/>
      <c r="T36" s="145"/>
      <c r="U36" s="145"/>
    </row>
    <row r="37" spans="1:21" ht="18" customHeight="1" x14ac:dyDescent="0.25">
      <c r="A37" s="29" t="s">
        <v>42</v>
      </c>
      <c r="B37" s="144"/>
      <c r="C37" s="144"/>
      <c r="D37" s="144"/>
      <c r="E37" s="144"/>
      <c r="F37" s="144"/>
      <c r="G37" s="144"/>
      <c r="H37" s="144"/>
      <c r="I37" s="144"/>
      <c r="J37" s="144"/>
      <c r="K37" s="144"/>
      <c r="L37" s="144"/>
      <c r="M37" s="144"/>
      <c r="N37" s="144"/>
      <c r="O37" s="144"/>
      <c r="P37" s="144"/>
      <c r="Q37" s="144"/>
      <c r="R37" s="144"/>
      <c r="S37" s="144"/>
      <c r="T37" s="144"/>
      <c r="U37" s="144"/>
    </row>
    <row r="38" spans="1:21" ht="18" customHeight="1" x14ac:dyDescent="0.25">
      <c r="A38" s="30" t="s">
        <v>89</v>
      </c>
      <c r="B38" s="145"/>
      <c r="C38" s="145"/>
      <c r="D38" s="145"/>
      <c r="E38" s="145"/>
      <c r="F38" s="145"/>
      <c r="G38" s="145"/>
      <c r="H38" s="145"/>
      <c r="I38" s="145"/>
      <c r="J38" s="145"/>
      <c r="K38" s="145"/>
      <c r="L38" s="145"/>
      <c r="M38" s="145"/>
      <c r="N38" s="145"/>
      <c r="O38" s="145"/>
      <c r="P38" s="145"/>
      <c r="Q38" s="145"/>
      <c r="R38" s="145"/>
      <c r="S38" s="145"/>
      <c r="T38" s="145"/>
      <c r="U38" s="145"/>
    </row>
    <row r="39" spans="1:21" ht="18" customHeight="1" x14ac:dyDescent="0.25">
      <c r="A39" s="29" t="s">
        <v>54</v>
      </c>
      <c r="B39" s="144"/>
      <c r="C39" s="144"/>
      <c r="D39" s="144"/>
      <c r="E39" s="144"/>
      <c r="F39" s="144"/>
      <c r="G39" s="144"/>
      <c r="H39" s="144"/>
      <c r="I39" s="144"/>
      <c r="J39" s="144"/>
      <c r="K39" s="144"/>
      <c r="L39" s="144"/>
      <c r="M39" s="144"/>
      <c r="N39" s="144"/>
      <c r="O39" s="144"/>
      <c r="P39" s="144"/>
      <c r="Q39" s="144"/>
      <c r="R39" s="144"/>
      <c r="S39" s="144"/>
      <c r="T39" s="144"/>
      <c r="U39" s="144"/>
    </row>
    <row r="40" spans="1:21" ht="18" customHeight="1" x14ac:dyDescent="0.25">
      <c r="A40" s="30" t="s">
        <v>89</v>
      </c>
      <c r="B40" s="145"/>
      <c r="C40" s="145"/>
      <c r="D40" s="145"/>
      <c r="E40" s="145"/>
      <c r="F40" s="145"/>
      <c r="G40" s="145"/>
      <c r="H40" s="145"/>
      <c r="I40" s="145"/>
      <c r="J40" s="145"/>
      <c r="K40" s="145"/>
      <c r="L40" s="145"/>
      <c r="M40" s="145"/>
      <c r="N40" s="145"/>
      <c r="O40" s="145"/>
      <c r="P40" s="145"/>
      <c r="Q40" s="145"/>
      <c r="R40" s="145"/>
      <c r="S40" s="145"/>
      <c r="T40" s="145"/>
      <c r="U40" s="145"/>
    </row>
    <row r="41" spans="1:21" ht="18" customHeight="1" x14ac:dyDescent="0.25">
      <c r="A41" s="29" t="s">
        <v>63</v>
      </c>
      <c r="B41" s="144"/>
      <c r="C41" s="144"/>
      <c r="D41" s="144"/>
      <c r="E41" s="144"/>
      <c r="F41" s="144"/>
      <c r="G41" s="144"/>
      <c r="H41" s="144"/>
      <c r="I41" s="144"/>
      <c r="J41" s="144"/>
      <c r="K41" s="144"/>
      <c r="L41" s="144"/>
      <c r="M41" s="144"/>
      <c r="N41" s="144"/>
      <c r="O41" s="144"/>
      <c r="P41" s="144"/>
      <c r="Q41" s="144"/>
      <c r="R41" s="144"/>
      <c r="S41" s="144"/>
      <c r="T41" s="144"/>
      <c r="U41" s="144"/>
    </row>
    <row r="42" spans="1:21" ht="18" customHeight="1" x14ac:dyDescent="0.25">
      <c r="A42" s="30" t="s">
        <v>89</v>
      </c>
      <c r="B42" s="145"/>
      <c r="C42" s="145"/>
      <c r="D42" s="145"/>
      <c r="E42" s="145"/>
      <c r="F42" s="145"/>
      <c r="G42" s="145"/>
      <c r="H42" s="145"/>
      <c r="I42" s="145"/>
      <c r="J42" s="145"/>
      <c r="K42" s="145"/>
      <c r="L42" s="145"/>
      <c r="M42" s="145"/>
      <c r="N42" s="145"/>
      <c r="O42" s="145"/>
      <c r="P42" s="145"/>
      <c r="Q42" s="145"/>
      <c r="R42" s="145"/>
      <c r="S42" s="145"/>
      <c r="T42" s="145"/>
      <c r="U42" s="145"/>
    </row>
    <row r="43" spans="1:21" ht="18" customHeight="1" x14ac:dyDescent="0.25">
      <c r="A43" s="29" t="s">
        <v>67</v>
      </c>
      <c r="B43" s="144"/>
      <c r="C43" s="144"/>
      <c r="D43" s="144"/>
      <c r="E43" s="144"/>
      <c r="F43" s="144"/>
      <c r="G43" s="144"/>
      <c r="H43" s="144"/>
      <c r="I43" s="144"/>
      <c r="J43" s="144"/>
      <c r="K43" s="144"/>
      <c r="L43" s="144"/>
      <c r="M43" s="144"/>
      <c r="N43" s="144"/>
      <c r="O43" s="144"/>
      <c r="P43" s="144"/>
      <c r="Q43" s="144"/>
      <c r="R43" s="144"/>
      <c r="S43" s="144"/>
      <c r="T43" s="144"/>
      <c r="U43" s="144"/>
    </row>
    <row r="44" spans="1:21" ht="18" customHeight="1" x14ac:dyDescent="0.25">
      <c r="A44" s="30" t="s">
        <v>89</v>
      </c>
      <c r="B44" s="145"/>
      <c r="C44" s="145"/>
      <c r="D44" s="145"/>
      <c r="E44" s="145"/>
      <c r="F44" s="145"/>
      <c r="G44" s="145"/>
      <c r="H44" s="145"/>
      <c r="I44" s="145"/>
      <c r="J44" s="145"/>
      <c r="K44" s="145"/>
      <c r="L44" s="145"/>
      <c r="M44" s="145"/>
      <c r="N44" s="145"/>
      <c r="O44" s="145"/>
      <c r="P44" s="145"/>
      <c r="Q44" s="145"/>
      <c r="R44" s="145"/>
      <c r="S44" s="145"/>
      <c r="T44" s="145"/>
      <c r="U44" s="145"/>
    </row>
    <row r="45" spans="1:21" ht="23.25" hidden="1" customHeight="1" x14ac:dyDescent="0.25">
      <c r="A45" s="55" t="s">
        <v>126</v>
      </c>
      <c r="B45" s="56"/>
      <c r="C45" s="18"/>
      <c r="D45" s="18"/>
      <c r="E45" s="18"/>
      <c r="F45" s="18"/>
      <c r="G45" s="18"/>
      <c r="H45" s="18"/>
      <c r="I45" s="18"/>
      <c r="J45" s="18"/>
      <c r="K45" s="18"/>
      <c r="L45" s="18"/>
      <c r="M45" s="18"/>
      <c r="N45" s="18"/>
      <c r="O45" s="18"/>
      <c r="P45" s="18"/>
      <c r="Q45" s="18"/>
      <c r="R45" s="18"/>
      <c r="S45" s="18"/>
      <c r="T45" s="18"/>
      <c r="U45" s="18"/>
    </row>
    <row r="46" spans="1:21" ht="15.75" hidden="1" customHeight="1" x14ac:dyDescent="0.25">
      <c r="A46" s="53" t="str">
        <f>C7</f>
        <v>ok avec shoot</v>
      </c>
      <c r="B46" s="54">
        <f t="shared" ref="B46:K49" si="6">COUNTIF(B$25:B$43,$A46)</f>
        <v>0</v>
      </c>
      <c r="C46" s="54">
        <f t="shared" si="6"/>
        <v>0</v>
      </c>
      <c r="D46" s="54">
        <f t="shared" si="6"/>
        <v>0</v>
      </c>
      <c r="E46" s="54">
        <f t="shared" si="6"/>
        <v>0</v>
      </c>
      <c r="F46" s="54">
        <f t="shared" si="6"/>
        <v>0</v>
      </c>
      <c r="G46" s="54">
        <f t="shared" si="6"/>
        <v>0</v>
      </c>
      <c r="H46" s="54">
        <f t="shared" si="6"/>
        <v>0</v>
      </c>
      <c r="I46" s="54">
        <f t="shared" si="6"/>
        <v>0</v>
      </c>
      <c r="J46" s="54">
        <f t="shared" si="6"/>
        <v>0</v>
      </c>
      <c r="K46" s="54">
        <f t="shared" si="6"/>
        <v>0</v>
      </c>
      <c r="L46" s="54">
        <f t="shared" ref="L46:U49" si="7">COUNTIF(L$25:L$43,$A46)</f>
        <v>0</v>
      </c>
      <c r="M46" s="54">
        <f t="shared" si="7"/>
        <v>0</v>
      </c>
      <c r="N46" s="54">
        <f t="shared" si="7"/>
        <v>0</v>
      </c>
      <c r="O46" s="54">
        <f t="shared" si="7"/>
        <v>0</v>
      </c>
      <c r="P46" s="54">
        <f t="shared" si="7"/>
        <v>0</v>
      </c>
      <c r="Q46" s="54">
        <f t="shared" si="7"/>
        <v>0</v>
      </c>
      <c r="R46" s="54">
        <f t="shared" si="7"/>
        <v>0</v>
      </c>
      <c r="S46" s="54">
        <f t="shared" si="7"/>
        <v>0</v>
      </c>
      <c r="T46" s="54">
        <f t="shared" si="7"/>
        <v>0</v>
      </c>
      <c r="U46" s="54">
        <f t="shared" si="7"/>
        <v>0</v>
      </c>
    </row>
    <row r="47" spans="1:21" ht="15.75" hidden="1" customHeight="1" x14ac:dyDescent="0.25">
      <c r="A47" s="53" t="str">
        <f>D7</f>
        <v>Ok sans tir</v>
      </c>
      <c r="B47" s="54">
        <f t="shared" si="6"/>
        <v>0</v>
      </c>
      <c r="C47" s="54">
        <f t="shared" si="6"/>
        <v>0</v>
      </c>
      <c r="D47" s="54">
        <f t="shared" si="6"/>
        <v>0</v>
      </c>
      <c r="E47" s="54">
        <f t="shared" si="6"/>
        <v>0</v>
      </c>
      <c r="F47" s="54">
        <f t="shared" si="6"/>
        <v>0</v>
      </c>
      <c r="G47" s="54">
        <f t="shared" si="6"/>
        <v>0</v>
      </c>
      <c r="H47" s="54">
        <f t="shared" si="6"/>
        <v>0</v>
      </c>
      <c r="I47" s="54">
        <f t="shared" si="6"/>
        <v>0</v>
      </c>
      <c r="J47" s="54">
        <f t="shared" si="6"/>
        <v>0</v>
      </c>
      <c r="K47" s="54">
        <f t="shared" si="6"/>
        <v>0</v>
      </c>
      <c r="L47" s="54">
        <f t="shared" si="7"/>
        <v>0</v>
      </c>
      <c r="M47" s="54">
        <f t="shared" si="7"/>
        <v>0</v>
      </c>
      <c r="N47" s="54">
        <f t="shared" si="7"/>
        <v>0</v>
      </c>
      <c r="O47" s="54">
        <f t="shared" si="7"/>
        <v>0</v>
      </c>
      <c r="P47" s="54">
        <f t="shared" si="7"/>
        <v>0</v>
      </c>
      <c r="Q47" s="54">
        <f t="shared" si="7"/>
        <v>0</v>
      </c>
      <c r="R47" s="54">
        <f t="shared" si="7"/>
        <v>0</v>
      </c>
      <c r="S47" s="54">
        <f t="shared" si="7"/>
        <v>0</v>
      </c>
      <c r="T47" s="54">
        <f t="shared" si="7"/>
        <v>0</v>
      </c>
      <c r="U47" s="54">
        <f t="shared" si="7"/>
        <v>0</v>
      </c>
    </row>
    <row r="48" spans="1:21" ht="15.75" hidden="1" customHeight="1" x14ac:dyDescent="0.25">
      <c r="A48" s="53" t="str">
        <f>E7</f>
        <v>Milieu franchi</v>
      </c>
      <c r="B48" s="54">
        <f t="shared" si="6"/>
        <v>0</v>
      </c>
      <c r="C48" s="54">
        <f t="shared" si="6"/>
        <v>0</v>
      </c>
      <c r="D48" s="54">
        <f t="shared" si="6"/>
        <v>0</v>
      </c>
      <c r="E48" s="54">
        <f t="shared" si="6"/>
        <v>0</v>
      </c>
      <c r="F48" s="54">
        <f t="shared" si="6"/>
        <v>0</v>
      </c>
      <c r="G48" s="54">
        <f t="shared" si="6"/>
        <v>0</v>
      </c>
      <c r="H48" s="54">
        <f t="shared" si="6"/>
        <v>0</v>
      </c>
      <c r="I48" s="54">
        <f t="shared" si="6"/>
        <v>0</v>
      </c>
      <c r="J48" s="54">
        <f t="shared" si="6"/>
        <v>0</v>
      </c>
      <c r="K48" s="54">
        <f t="shared" si="6"/>
        <v>0</v>
      </c>
      <c r="L48" s="54">
        <f t="shared" si="7"/>
        <v>0</v>
      </c>
      <c r="M48" s="54">
        <f t="shared" si="7"/>
        <v>0</v>
      </c>
      <c r="N48" s="54">
        <f t="shared" si="7"/>
        <v>0</v>
      </c>
      <c r="O48" s="54">
        <f t="shared" si="7"/>
        <v>0</v>
      </c>
      <c r="P48" s="54">
        <f t="shared" si="7"/>
        <v>0</v>
      </c>
      <c r="Q48" s="54">
        <f t="shared" si="7"/>
        <v>0</v>
      </c>
      <c r="R48" s="54">
        <f t="shared" si="7"/>
        <v>0</v>
      </c>
      <c r="S48" s="54">
        <f t="shared" si="7"/>
        <v>0</v>
      </c>
      <c r="T48" s="54">
        <f t="shared" si="7"/>
        <v>0</v>
      </c>
      <c r="U48" s="54">
        <f t="shared" si="7"/>
        <v>0</v>
      </c>
    </row>
    <row r="49" spans="1:21" ht="15.75" hidden="1" customHeight="1" x14ac:dyDescent="0.25">
      <c r="A49" s="53" t="str">
        <f>F7</f>
        <v>Milieu non franchi</v>
      </c>
      <c r="B49" s="54">
        <f t="shared" si="6"/>
        <v>0</v>
      </c>
      <c r="C49" s="54">
        <f t="shared" si="6"/>
        <v>0</v>
      </c>
      <c r="D49" s="54">
        <f t="shared" si="6"/>
        <v>0</v>
      </c>
      <c r="E49" s="54">
        <f t="shared" si="6"/>
        <v>0</v>
      </c>
      <c r="F49" s="54">
        <f t="shared" si="6"/>
        <v>0</v>
      </c>
      <c r="G49" s="54">
        <f t="shared" si="6"/>
        <v>0</v>
      </c>
      <c r="H49" s="54">
        <f t="shared" si="6"/>
        <v>0</v>
      </c>
      <c r="I49" s="54">
        <f t="shared" si="6"/>
        <v>0</v>
      </c>
      <c r="J49" s="54">
        <f t="shared" si="6"/>
        <v>0</v>
      </c>
      <c r="K49" s="54">
        <f t="shared" si="6"/>
        <v>0</v>
      </c>
      <c r="L49" s="54">
        <f t="shared" si="7"/>
        <v>0</v>
      </c>
      <c r="M49" s="54">
        <f t="shared" si="7"/>
        <v>0</v>
      </c>
      <c r="N49" s="54">
        <f t="shared" si="7"/>
        <v>0</v>
      </c>
      <c r="O49" s="54">
        <f t="shared" si="7"/>
        <v>0</v>
      </c>
      <c r="P49" s="54">
        <f t="shared" si="7"/>
        <v>0</v>
      </c>
      <c r="Q49" s="54">
        <f t="shared" si="7"/>
        <v>0</v>
      </c>
      <c r="R49" s="54">
        <f t="shared" si="7"/>
        <v>0</v>
      </c>
      <c r="S49" s="54">
        <f t="shared" si="7"/>
        <v>0</v>
      </c>
      <c r="T49" s="54">
        <f t="shared" si="7"/>
        <v>0</v>
      </c>
      <c r="U49" s="54">
        <f t="shared" si="7"/>
        <v>0</v>
      </c>
    </row>
    <row r="50" spans="1:21" ht="15.75" hidden="1" customHeight="1" x14ac:dyDescent="0.25">
      <c r="A50" s="53" t="s">
        <v>127</v>
      </c>
      <c r="B50" s="54">
        <f>COUNTA(B26,B28,B30,B32,B34,B36,B38,B40,B42,B44)</f>
        <v>0</v>
      </c>
      <c r="C50" s="54">
        <f t="shared" ref="C50:U50" si="8">COUNTA(C26,C28,C30,C32,C34,C36,C38,C40,C42,C44)</f>
        <v>0</v>
      </c>
      <c r="D50" s="54">
        <f t="shared" si="8"/>
        <v>0</v>
      </c>
      <c r="E50" s="54">
        <f t="shared" si="8"/>
        <v>0</v>
      </c>
      <c r="F50" s="54">
        <f t="shared" si="8"/>
        <v>0</v>
      </c>
      <c r="G50" s="54">
        <f t="shared" si="8"/>
        <v>0</v>
      </c>
      <c r="H50" s="54">
        <f t="shared" si="8"/>
        <v>0</v>
      </c>
      <c r="I50" s="54">
        <f t="shared" si="8"/>
        <v>0</v>
      </c>
      <c r="J50" s="54">
        <f t="shared" si="8"/>
        <v>0</v>
      </c>
      <c r="K50" s="54">
        <f t="shared" si="8"/>
        <v>0</v>
      </c>
      <c r="L50" s="54">
        <f t="shared" si="8"/>
        <v>0</v>
      </c>
      <c r="M50" s="54">
        <f t="shared" si="8"/>
        <v>0</v>
      </c>
      <c r="N50" s="54">
        <f t="shared" si="8"/>
        <v>0</v>
      </c>
      <c r="O50" s="54">
        <f t="shared" si="8"/>
        <v>0</v>
      </c>
      <c r="P50" s="54">
        <f t="shared" si="8"/>
        <v>0</v>
      </c>
      <c r="Q50" s="54">
        <f t="shared" si="8"/>
        <v>0</v>
      </c>
      <c r="R50" s="54">
        <f t="shared" si="8"/>
        <v>0</v>
      </c>
      <c r="S50" s="54">
        <f t="shared" si="8"/>
        <v>0</v>
      </c>
      <c r="T50" s="54">
        <f t="shared" si="8"/>
        <v>0</v>
      </c>
      <c r="U50" s="54">
        <f t="shared" si="8"/>
        <v>0</v>
      </c>
    </row>
    <row r="51" spans="1:21" ht="15.75" hidden="1" customHeight="1" x14ac:dyDescent="0.25">
      <c r="A51" s="22"/>
      <c r="B51" s="54"/>
      <c r="C51" s="54"/>
      <c r="D51" s="54"/>
      <c r="E51" s="54"/>
      <c r="F51" s="54"/>
      <c r="G51" s="54"/>
      <c r="H51" s="54"/>
      <c r="I51" s="54"/>
      <c r="J51" s="54"/>
      <c r="K51" s="54"/>
      <c r="L51" s="54"/>
      <c r="M51" s="54"/>
      <c r="N51" s="54"/>
      <c r="O51" s="54"/>
      <c r="P51" s="54"/>
      <c r="Q51" s="54"/>
      <c r="R51" s="54"/>
      <c r="S51" s="54"/>
      <c r="T51" s="54"/>
      <c r="U51" s="54"/>
    </row>
    <row r="52" spans="1:21" ht="15.75" hidden="1" customHeight="1" x14ac:dyDescent="0.25">
      <c r="A52" s="55" t="str">
        <f>"Total de " &amp;$A$8</f>
        <v xml:space="preserve">Total de </v>
      </c>
      <c r="B52" s="56"/>
    </row>
    <row r="53" spans="1:21" ht="15.75" hidden="1" customHeight="1" x14ac:dyDescent="0.25">
      <c r="A53" s="53" t="str">
        <f>$A$46</f>
        <v>ok avec shoot</v>
      </c>
      <c r="B53" s="54">
        <f t="shared" ref="B53:U53" si="9">IF(OR(B$17=$A$8,B$18=$A$8,B$19=$A$8),COUNTIF(B25:B44,$C$7),0)</f>
        <v>0</v>
      </c>
      <c r="C53" s="54">
        <f t="shared" si="9"/>
        <v>0</v>
      </c>
      <c r="D53" s="54">
        <f t="shared" si="9"/>
        <v>0</v>
      </c>
      <c r="E53" s="54">
        <f t="shared" si="9"/>
        <v>0</v>
      </c>
      <c r="F53" s="54">
        <f t="shared" si="9"/>
        <v>0</v>
      </c>
      <c r="G53" s="54">
        <f t="shared" si="9"/>
        <v>0</v>
      </c>
      <c r="H53" s="54">
        <f t="shared" si="9"/>
        <v>0</v>
      </c>
      <c r="I53" s="54">
        <f t="shared" si="9"/>
        <v>0</v>
      </c>
      <c r="J53" s="54">
        <f t="shared" si="9"/>
        <v>0</v>
      </c>
      <c r="K53" s="54">
        <f t="shared" si="9"/>
        <v>0</v>
      </c>
      <c r="L53" s="54">
        <f t="shared" si="9"/>
        <v>0</v>
      </c>
      <c r="M53" s="54">
        <f t="shared" si="9"/>
        <v>0</v>
      </c>
      <c r="N53" s="54">
        <f t="shared" si="9"/>
        <v>0</v>
      </c>
      <c r="O53" s="54">
        <f t="shared" si="9"/>
        <v>0</v>
      </c>
      <c r="P53" s="54">
        <f t="shared" si="9"/>
        <v>0</v>
      </c>
      <c r="Q53" s="54">
        <f t="shared" si="9"/>
        <v>0</v>
      </c>
      <c r="R53" s="54">
        <f t="shared" si="9"/>
        <v>0</v>
      </c>
      <c r="S53" s="54">
        <f t="shared" si="9"/>
        <v>0</v>
      </c>
      <c r="T53" s="54">
        <f t="shared" si="9"/>
        <v>0</v>
      </c>
      <c r="U53" s="54">
        <f t="shared" si="9"/>
        <v>0</v>
      </c>
    </row>
    <row r="54" spans="1:21" ht="15.75" hidden="1" customHeight="1" x14ac:dyDescent="0.25">
      <c r="A54" s="53" t="str">
        <f>$A$47</f>
        <v>Ok sans tir</v>
      </c>
      <c r="B54" s="54">
        <f>IF(OR(B$17=$A$8,B$18=$A$8,B$19=$A$8),COUNTIF(B25:B44,$D$7),0)</f>
        <v>0</v>
      </c>
      <c r="C54" s="54">
        <f>IF(OR(C$17=$A$8,C$18=$A$8,C$19=$A$8),COUNTIF(C25:C44,$D$7),0)</f>
        <v>0</v>
      </c>
      <c r="D54" s="54">
        <f t="shared" ref="D54:U54" si="10">IF(OR(D$17=$A$8,D$18=$A$8,D$19=$A$8),COUNTIF(D25:D44,$D$7),0)</f>
        <v>0</v>
      </c>
      <c r="E54" s="54">
        <f t="shared" si="10"/>
        <v>0</v>
      </c>
      <c r="F54" s="54">
        <f t="shared" si="10"/>
        <v>0</v>
      </c>
      <c r="G54" s="54">
        <f t="shared" si="10"/>
        <v>0</v>
      </c>
      <c r="H54" s="54">
        <f t="shared" si="10"/>
        <v>0</v>
      </c>
      <c r="I54" s="54">
        <f t="shared" si="10"/>
        <v>0</v>
      </c>
      <c r="J54" s="54">
        <f t="shared" si="10"/>
        <v>0</v>
      </c>
      <c r="K54" s="54">
        <f t="shared" si="10"/>
        <v>0</v>
      </c>
      <c r="L54" s="54">
        <f t="shared" si="10"/>
        <v>0</v>
      </c>
      <c r="M54" s="54">
        <f t="shared" si="10"/>
        <v>0</v>
      </c>
      <c r="N54" s="54">
        <f t="shared" si="10"/>
        <v>0</v>
      </c>
      <c r="O54" s="54">
        <f t="shared" si="10"/>
        <v>0</v>
      </c>
      <c r="P54" s="54">
        <f t="shared" si="10"/>
        <v>0</v>
      </c>
      <c r="Q54" s="54">
        <f t="shared" si="10"/>
        <v>0</v>
      </c>
      <c r="R54" s="54">
        <f t="shared" si="10"/>
        <v>0</v>
      </c>
      <c r="S54" s="54">
        <f t="shared" si="10"/>
        <v>0</v>
      </c>
      <c r="T54" s="54">
        <f t="shared" si="10"/>
        <v>0</v>
      </c>
      <c r="U54" s="54">
        <f t="shared" si="10"/>
        <v>0</v>
      </c>
    </row>
    <row r="55" spans="1:21" ht="15.75" hidden="1" customHeight="1" x14ac:dyDescent="0.25">
      <c r="A55" s="53" t="str">
        <f>$A$48</f>
        <v>Milieu franchi</v>
      </c>
      <c r="B55" s="54">
        <f>IF(OR(B$17=$A$8,B$18=$A$8,B$19=$A$8),COUNTIF(B25:B44,$E$7),0)</f>
        <v>0</v>
      </c>
      <c r="C55" s="54">
        <f>IF(OR(C$17=$A$8,C$18=$A$8,C$19=$A$8),COUNTIF(C25:C44,$E$7),0)</f>
        <v>0</v>
      </c>
      <c r="D55" s="54">
        <f t="shared" ref="D55:U55" si="11">IF(OR(D$17=$A$8,D$18=$A$8,D$19=$A$8),COUNTIF(D25:D44,$E$7),0)</f>
        <v>0</v>
      </c>
      <c r="E55" s="54">
        <f t="shared" si="11"/>
        <v>0</v>
      </c>
      <c r="F55" s="54">
        <f t="shared" si="11"/>
        <v>0</v>
      </c>
      <c r="G55" s="54">
        <f t="shared" si="11"/>
        <v>0</v>
      </c>
      <c r="H55" s="54">
        <f t="shared" si="11"/>
        <v>0</v>
      </c>
      <c r="I55" s="54">
        <f t="shared" si="11"/>
        <v>0</v>
      </c>
      <c r="J55" s="54">
        <f t="shared" si="11"/>
        <v>0</v>
      </c>
      <c r="K55" s="54">
        <f t="shared" si="11"/>
        <v>0</v>
      </c>
      <c r="L55" s="54">
        <f t="shared" si="11"/>
        <v>0</v>
      </c>
      <c r="M55" s="54">
        <f t="shared" si="11"/>
        <v>0</v>
      </c>
      <c r="N55" s="54">
        <f t="shared" si="11"/>
        <v>0</v>
      </c>
      <c r="O55" s="54">
        <f t="shared" si="11"/>
        <v>0</v>
      </c>
      <c r="P55" s="54">
        <f t="shared" si="11"/>
        <v>0</v>
      </c>
      <c r="Q55" s="54">
        <f t="shared" si="11"/>
        <v>0</v>
      </c>
      <c r="R55" s="54">
        <f t="shared" si="11"/>
        <v>0</v>
      </c>
      <c r="S55" s="54">
        <f t="shared" si="11"/>
        <v>0</v>
      </c>
      <c r="T55" s="54">
        <f t="shared" si="11"/>
        <v>0</v>
      </c>
      <c r="U55" s="54">
        <f t="shared" si="11"/>
        <v>0</v>
      </c>
    </row>
    <row r="56" spans="1:21" ht="15.75" hidden="1" customHeight="1" x14ac:dyDescent="0.25">
      <c r="A56" s="53" t="str">
        <f>$A$49</f>
        <v>Milieu non franchi</v>
      </c>
      <c r="B56" s="54">
        <f>IF(OR(B$17=$A$8,B$18=$A$8,B$19=$A$8),COUNTIF(B25:B44,$F$7),0)</f>
        <v>0</v>
      </c>
      <c r="C56" s="54">
        <f>IF(OR(C$17=$A$8,C$18=$A$8,C$19=$A$8),COUNTIF(C25:C44,$F$7),0)</f>
        <v>0</v>
      </c>
      <c r="D56" s="54">
        <f t="shared" ref="D56:U56" si="12">IF(OR(D$17=$A$8,D$18=$A$8,D$19=$A$8),COUNTIF(D25:D44,$F$7),0)</f>
        <v>0</v>
      </c>
      <c r="E56" s="54">
        <f t="shared" si="12"/>
        <v>0</v>
      </c>
      <c r="F56" s="54">
        <f t="shared" si="12"/>
        <v>0</v>
      </c>
      <c r="G56" s="54">
        <f t="shared" si="12"/>
        <v>0</v>
      </c>
      <c r="H56" s="54">
        <f t="shared" si="12"/>
        <v>0</v>
      </c>
      <c r="I56" s="54">
        <f t="shared" si="12"/>
        <v>0</v>
      </c>
      <c r="J56" s="54">
        <f t="shared" si="12"/>
        <v>0</v>
      </c>
      <c r="K56" s="54">
        <f t="shared" si="12"/>
        <v>0</v>
      </c>
      <c r="L56" s="54">
        <f t="shared" si="12"/>
        <v>0</v>
      </c>
      <c r="M56" s="54">
        <f t="shared" si="12"/>
        <v>0</v>
      </c>
      <c r="N56" s="54">
        <f t="shared" si="12"/>
        <v>0</v>
      </c>
      <c r="O56" s="54">
        <f t="shared" si="12"/>
        <v>0</v>
      </c>
      <c r="P56" s="54">
        <f t="shared" si="12"/>
        <v>0</v>
      </c>
      <c r="Q56" s="54">
        <f t="shared" si="12"/>
        <v>0</v>
      </c>
      <c r="R56" s="54">
        <f t="shared" si="12"/>
        <v>0</v>
      </c>
      <c r="S56" s="54">
        <f t="shared" si="12"/>
        <v>0</v>
      </c>
      <c r="T56" s="54">
        <f t="shared" si="12"/>
        <v>0</v>
      </c>
      <c r="U56" s="54">
        <f t="shared" si="12"/>
        <v>0</v>
      </c>
    </row>
    <row r="57" spans="1:21" ht="15.75" hidden="1" customHeight="1" x14ac:dyDescent="0.25">
      <c r="A57" s="53" t="str">
        <f>$B$7</f>
        <v>Perte de balle</v>
      </c>
      <c r="B57" s="54">
        <f>COUNTIF(B$25:B$44,$A$8)</f>
        <v>0</v>
      </c>
      <c r="C57" s="54">
        <f t="shared" ref="C57:U57" si="13">COUNTIF(C$25:C$44,$A$8)</f>
        <v>0</v>
      </c>
      <c r="D57" s="54">
        <f t="shared" si="13"/>
        <v>0</v>
      </c>
      <c r="E57" s="54">
        <f t="shared" si="13"/>
        <v>0</v>
      </c>
      <c r="F57" s="54">
        <f t="shared" si="13"/>
        <v>0</v>
      </c>
      <c r="G57" s="54">
        <f t="shared" si="13"/>
        <v>0</v>
      </c>
      <c r="H57" s="54">
        <f t="shared" si="13"/>
        <v>0</v>
      </c>
      <c r="I57" s="54">
        <f t="shared" si="13"/>
        <v>0</v>
      </c>
      <c r="J57" s="54">
        <f t="shared" si="13"/>
        <v>0</v>
      </c>
      <c r="K57" s="54">
        <f t="shared" si="13"/>
        <v>0</v>
      </c>
      <c r="L57" s="54">
        <f t="shared" si="13"/>
        <v>0</v>
      </c>
      <c r="M57" s="54">
        <f t="shared" si="13"/>
        <v>0</v>
      </c>
      <c r="N57" s="54">
        <f t="shared" si="13"/>
        <v>0</v>
      </c>
      <c r="O57" s="54">
        <f t="shared" si="13"/>
        <v>0</v>
      </c>
      <c r="P57" s="54">
        <f t="shared" si="13"/>
        <v>0</v>
      </c>
      <c r="Q57" s="54">
        <f t="shared" si="13"/>
        <v>0</v>
      </c>
      <c r="R57" s="54">
        <f t="shared" si="13"/>
        <v>0</v>
      </c>
      <c r="S57" s="54">
        <f t="shared" si="13"/>
        <v>0</v>
      </c>
      <c r="T57" s="54">
        <f t="shared" si="13"/>
        <v>0</v>
      </c>
      <c r="U57" s="54">
        <f t="shared" si="13"/>
        <v>0</v>
      </c>
    </row>
    <row r="58" spans="1:21" ht="15.75" hidden="1" customHeight="1" x14ac:dyDescent="0.25">
      <c r="A58" s="22"/>
      <c r="B58" s="22"/>
      <c r="E58" s="22"/>
      <c r="F58" s="22"/>
    </row>
    <row r="59" spans="1:21" ht="15.75" hidden="1" customHeight="1" x14ac:dyDescent="0.25">
      <c r="A59" s="55" t="str">
        <f>"Total de " &amp;$A$9</f>
        <v xml:space="preserve">Total de </v>
      </c>
      <c r="B59" s="56"/>
      <c r="E59" s="22"/>
      <c r="F59" s="22"/>
    </row>
    <row r="60" spans="1:21" ht="15.75" hidden="1" customHeight="1" x14ac:dyDescent="0.25">
      <c r="A60" s="53" t="str">
        <f>$A$46</f>
        <v>ok avec shoot</v>
      </c>
      <c r="B60" s="54">
        <f>IF(OR(B$17=$A$9,B$18=$A$9,B$19=$A$9),COUNTIF(B25:B44,$C$7),0)</f>
        <v>0</v>
      </c>
      <c r="C60" s="54">
        <f>IF(OR(C$17=$A$9,C$18=$A$9,C$19=$A$9),COUNTIF(C25:C44,$C$7),0)</f>
        <v>0</v>
      </c>
      <c r="D60" s="54">
        <f t="shared" ref="D60:U60" si="14">IF(OR(D$17=$A$9,D$18=$A$9,D$19=$A$9),COUNTIF(D25:D44,$C$7),0)</f>
        <v>0</v>
      </c>
      <c r="E60" s="54">
        <f t="shared" si="14"/>
        <v>0</v>
      </c>
      <c r="F60" s="54">
        <f t="shared" si="14"/>
        <v>0</v>
      </c>
      <c r="G60" s="54">
        <f t="shared" si="14"/>
        <v>0</v>
      </c>
      <c r="H60" s="54">
        <f t="shared" si="14"/>
        <v>0</v>
      </c>
      <c r="I60" s="54">
        <f t="shared" si="14"/>
        <v>0</v>
      </c>
      <c r="J60" s="54">
        <f t="shared" si="14"/>
        <v>0</v>
      </c>
      <c r="K60" s="54">
        <f t="shared" si="14"/>
        <v>0</v>
      </c>
      <c r="L60" s="54">
        <f t="shared" si="14"/>
        <v>0</v>
      </c>
      <c r="M60" s="54">
        <f t="shared" si="14"/>
        <v>0</v>
      </c>
      <c r="N60" s="54">
        <f t="shared" si="14"/>
        <v>0</v>
      </c>
      <c r="O60" s="54">
        <f t="shared" si="14"/>
        <v>0</v>
      </c>
      <c r="P60" s="54">
        <f t="shared" si="14"/>
        <v>0</v>
      </c>
      <c r="Q60" s="54">
        <f t="shared" si="14"/>
        <v>0</v>
      </c>
      <c r="R60" s="54">
        <f t="shared" si="14"/>
        <v>0</v>
      </c>
      <c r="S60" s="54">
        <f t="shared" si="14"/>
        <v>0</v>
      </c>
      <c r="T60" s="54">
        <f t="shared" si="14"/>
        <v>0</v>
      </c>
      <c r="U60" s="54">
        <f t="shared" si="14"/>
        <v>0</v>
      </c>
    </row>
    <row r="61" spans="1:21" ht="15.75" hidden="1" customHeight="1" x14ac:dyDescent="0.25">
      <c r="A61" s="53" t="str">
        <f>$A$47</f>
        <v>Ok sans tir</v>
      </c>
      <c r="B61" s="54">
        <f>IF(OR(B$17=$A$9,B$18=$A$9,B$19=$A$9),COUNTIF(B25:B44,$D$7),0)</f>
        <v>0</v>
      </c>
      <c r="C61" s="54">
        <f>IF(OR(C$17=$A$9,C$18=$A$9,C$19=$A$9),COUNTIF(C25:C44,$D$7),0)</f>
        <v>0</v>
      </c>
      <c r="D61" s="54">
        <f t="shared" ref="D61:U61" si="15">IF(OR(D$17=$A$9,D$18=$A$9,D$19=$A$9),COUNTIF(D25:D44,$D$7),0)</f>
        <v>0</v>
      </c>
      <c r="E61" s="54">
        <f t="shared" si="15"/>
        <v>0</v>
      </c>
      <c r="F61" s="54">
        <f t="shared" si="15"/>
        <v>0</v>
      </c>
      <c r="G61" s="54">
        <f t="shared" si="15"/>
        <v>0</v>
      </c>
      <c r="H61" s="54">
        <f t="shared" si="15"/>
        <v>0</v>
      </c>
      <c r="I61" s="54">
        <f t="shared" si="15"/>
        <v>0</v>
      </c>
      <c r="J61" s="54">
        <f t="shared" si="15"/>
        <v>0</v>
      </c>
      <c r="K61" s="54">
        <f t="shared" si="15"/>
        <v>0</v>
      </c>
      <c r="L61" s="54">
        <f t="shared" si="15"/>
        <v>0</v>
      </c>
      <c r="M61" s="54">
        <f t="shared" si="15"/>
        <v>0</v>
      </c>
      <c r="N61" s="54">
        <f t="shared" si="15"/>
        <v>0</v>
      </c>
      <c r="O61" s="54">
        <f t="shared" si="15"/>
        <v>0</v>
      </c>
      <c r="P61" s="54">
        <f t="shared" si="15"/>
        <v>0</v>
      </c>
      <c r="Q61" s="54">
        <f t="shared" si="15"/>
        <v>0</v>
      </c>
      <c r="R61" s="54">
        <f t="shared" si="15"/>
        <v>0</v>
      </c>
      <c r="S61" s="54">
        <f t="shared" si="15"/>
        <v>0</v>
      </c>
      <c r="T61" s="54">
        <f t="shared" si="15"/>
        <v>0</v>
      </c>
      <c r="U61" s="54">
        <f t="shared" si="15"/>
        <v>0</v>
      </c>
    </row>
    <row r="62" spans="1:21" ht="15.75" hidden="1" customHeight="1" x14ac:dyDescent="0.25">
      <c r="A62" s="53" t="str">
        <f>$A$48</f>
        <v>Milieu franchi</v>
      </c>
      <c r="B62" s="54">
        <f>IF(OR(B$17=$A$9,B$18=$A$9,B$19=$A$9),COUNTIF(B25:B44,$E$7),0)</f>
        <v>0</v>
      </c>
      <c r="C62" s="54">
        <f>IF(OR(C$17=$A$9,C$18=$A$9,C$19=$A$9),COUNTIF(C25:C44,$E$7),0)</f>
        <v>0</v>
      </c>
      <c r="D62" s="54">
        <f t="shared" ref="D62:U62" si="16">IF(OR(D$17=$A$9,D$18=$A$9,D$19=$A$9),COUNTIF(D25:D44,$E$7),0)</f>
        <v>0</v>
      </c>
      <c r="E62" s="54">
        <f t="shared" si="16"/>
        <v>0</v>
      </c>
      <c r="F62" s="54">
        <f t="shared" si="16"/>
        <v>0</v>
      </c>
      <c r="G62" s="54">
        <f t="shared" si="16"/>
        <v>0</v>
      </c>
      <c r="H62" s="54">
        <f t="shared" si="16"/>
        <v>0</v>
      </c>
      <c r="I62" s="54">
        <f t="shared" si="16"/>
        <v>0</v>
      </c>
      <c r="J62" s="54">
        <f t="shared" si="16"/>
        <v>0</v>
      </c>
      <c r="K62" s="54">
        <f t="shared" si="16"/>
        <v>0</v>
      </c>
      <c r="L62" s="54">
        <f t="shared" si="16"/>
        <v>0</v>
      </c>
      <c r="M62" s="54">
        <f t="shared" si="16"/>
        <v>0</v>
      </c>
      <c r="N62" s="54">
        <f t="shared" si="16"/>
        <v>0</v>
      </c>
      <c r="O62" s="54">
        <f t="shared" si="16"/>
        <v>0</v>
      </c>
      <c r="P62" s="54">
        <f t="shared" si="16"/>
        <v>0</v>
      </c>
      <c r="Q62" s="54">
        <f t="shared" si="16"/>
        <v>0</v>
      </c>
      <c r="R62" s="54">
        <f t="shared" si="16"/>
        <v>0</v>
      </c>
      <c r="S62" s="54">
        <f t="shared" si="16"/>
        <v>0</v>
      </c>
      <c r="T62" s="54">
        <f t="shared" si="16"/>
        <v>0</v>
      </c>
      <c r="U62" s="54">
        <f t="shared" si="16"/>
        <v>0</v>
      </c>
    </row>
    <row r="63" spans="1:21" ht="15.75" hidden="1" customHeight="1" x14ac:dyDescent="0.25">
      <c r="A63" s="53" t="str">
        <f>$A$49</f>
        <v>Milieu non franchi</v>
      </c>
      <c r="B63" s="54">
        <f>IF(OR(B$17=$A$9,B$18=$A$9,B$19=$A$9),COUNTIF(B25:B44,$F$7),0)</f>
        <v>0</v>
      </c>
      <c r="C63" s="54">
        <f>IF(OR(C$17=$A$9,C$18=$A$9,C$19=$A$9),COUNTIF(C25:C44,$F$7),0)</f>
        <v>0</v>
      </c>
      <c r="D63" s="54">
        <f t="shared" ref="D63:U63" si="17">IF(OR(D$17=$A$9,D$18=$A$9,D$19=$A$9),COUNTIF(D25:D44,$F$7),0)</f>
        <v>0</v>
      </c>
      <c r="E63" s="54">
        <f t="shared" si="17"/>
        <v>0</v>
      </c>
      <c r="F63" s="54">
        <f t="shared" si="17"/>
        <v>0</v>
      </c>
      <c r="G63" s="54">
        <f t="shared" si="17"/>
        <v>0</v>
      </c>
      <c r="H63" s="54">
        <f t="shared" si="17"/>
        <v>0</v>
      </c>
      <c r="I63" s="54">
        <f t="shared" si="17"/>
        <v>0</v>
      </c>
      <c r="J63" s="54">
        <f t="shared" si="17"/>
        <v>0</v>
      </c>
      <c r="K63" s="54">
        <f t="shared" si="17"/>
        <v>0</v>
      </c>
      <c r="L63" s="54">
        <f t="shared" si="17"/>
        <v>0</v>
      </c>
      <c r="M63" s="54">
        <f t="shared" si="17"/>
        <v>0</v>
      </c>
      <c r="N63" s="54">
        <f t="shared" si="17"/>
        <v>0</v>
      </c>
      <c r="O63" s="54">
        <f t="shared" si="17"/>
        <v>0</v>
      </c>
      <c r="P63" s="54">
        <f t="shared" si="17"/>
        <v>0</v>
      </c>
      <c r="Q63" s="54">
        <f t="shared" si="17"/>
        <v>0</v>
      </c>
      <c r="R63" s="54">
        <f t="shared" si="17"/>
        <v>0</v>
      </c>
      <c r="S63" s="54">
        <f t="shared" si="17"/>
        <v>0</v>
      </c>
      <c r="T63" s="54">
        <f t="shared" si="17"/>
        <v>0</v>
      </c>
      <c r="U63" s="54">
        <f t="shared" si="17"/>
        <v>0</v>
      </c>
    </row>
    <row r="64" spans="1:21" ht="15.75" hidden="1" customHeight="1" x14ac:dyDescent="0.25">
      <c r="A64" s="53" t="str">
        <f>$B$7</f>
        <v>Perte de balle</v>
      </c>
      <c r="B64" s="54">
        <f>COUNTIF(B$25:B$44,$A$9)</f>
        <v>0</v>
      </c>
      <c r="C64" s="54">
        <f t="shared" ref="C64:U64" si="18">COUNTIF(C$25:C$44,$A$9)</f>
        <v>0</v>
      </c>
      <c r="D64" s="54">
        <f t="shared" si="18"/>
        <v>0</v>
      </c>
      <c r="E64" s="54">
        <f t="shared" si="18"/>
        <v>0</v>
      </c>
      <c r="F64" s="54">
        <f t="shared" si="18"/>
        <v>0</v>
      </c>
      <c r="G64" s="54">
        <f t="shared" si="18"/>
        <v>0</v>
      </c>
      <c r="H64" s="54">
        <f t="shared" si="18"/>
        <v>0</v>
      </c>
      <c r="I64" s="54">
        <f t="shared" si="18"/>
        <v>0</v>
      </c>
      <c r="J64" s="54">
        <f t="shared" si="18"/>
        <v>0</v>
      </c>
      <c r="K64" s="54">
        <f t="shared" si="18"/>
        <v>0</v>
      </c>
      <c r="L64" s="54">
        <f t="shared" si="18"/>
        <v>0</v>
      </c>
      <c r="M64" s="54">
        <f t="shared" si="18"/>
        <v>0</v>
      </c>
      <c r="N64" s="54">
        <f t="shared" si="18"/>
        <v>0</v>
      </c>
      <c r="O64" s="54">
        <f t="shared" si="18"/>
        <v>0</v>
      </c>
      <c r="P64" s="54">
        <f t="shared" si="18"/>
        <v>0</v>
      </c>
      <c r="Q64" s="54">
        <f t="shared" si="18"/>
        <v>0</v>
      </c>
      <c r="R64" s="54">
        <f t="shared" si="18"/>
        <v>0</v>
      </c>
      <c r="S64" s="54">
        <f t="shared" si="18"/>
        <v>0</v>
      </c>
      <c r="T64" s="54">
        <f t="shared" si="18"/>
        <v>0</v>
      </c>
      <c r="U64" s="54">
        <f t="shared" si="18"/>
        <v>0</v>
      </c>
    </row>
    <row r="65" spans="1:21" ht="15.75" hidden="1" customHeight="1" x14ac:dyDescent="0.25">
      <c r="A65" s="22"/>
    </row>
    <row r="66" spans="1:21" ht="15.75" hidden="1" customHeight="1" x14ac:dyDescent="0.25">
      <c r="A66" s="55" t="str">
        <f>"Total de " &amp;$A$10</f>
        <v xml:space="preserve">Total de </v>
      </c>
      <c r="B66" s="56"/>
    </row>
    <row r="67" spans="1:21" ht="15.75" hidden="1" customHeight="1" x14ac:dyDescent="0.25">
      <c r="A67" s="53" t="str">
        <f>$A$46</f>
        <v>ok avec shoot</v>
      </c>
      <c r="B67" s="54">
        <f>IF(OR(B$17=$A$10,B$18=$A$10,B$19=$A$10),COUNTIF(B25:B44,$C$7),0)</f>
        <v>0</v>
      </c>
      <c r="C67" s="54">
        <f t="shared" ref="C67:U67" si="19">IF(OR(C$17=$A$10,C$18=$A$10,C$19=$A$10),COUNTIF(C25:C44,$C$7),0)</f>
        <v>0</v>
      </c>
      <c r="D67" s="54">
        <f t="shared" si="19"/>
        <v>0</v>
      </c>
      <c r="E67" s="54">
        <f t="shared" si="19"/>
        <v>0</v>
      </c>
      <c r="F67" s="54">
        <f t="shared" si="19"/>
        <v>0</v>
      </c>
      <c r="G67" s="54">
        <f t="shared" si="19"/>
        <v>0</v>
      </c>
      <c r="H67" s="54">
        <f t="shared" si="19"/>
        <v>0</v>
      </c>
      <c r="I67" s="54">
        <f t="shared" si="19"/>
        <v>0</v>
      </c>
      <c r="J67" s="54">
        <f t="shared" si="19"/>
        <v>0</v>
      </c>
      <c r="K67" s="54">
        <f t="shared" si="19"/>
        <v>0</v>
      </c>
      <c r="L67" s="54">
        <f t="shared" si="19"/>
        <v>0</v>
      </c>
      <c r="M67" s="54">
        <f t="shared" si="19"/>
        <v>0</v>
      </c>
      <c r="N67" s="54">
        <f t="shared" si="19"/>
        <v>0</v>
      </c>
      <c r="O67" s="54">
        <f t="shared" si="19"/>
        <v>0</v>
      </c>
      <c r="P67" s="54">
        <f t="shared" si="19"/>
        <v>0</v>
      </c>
      <c r="Q67" s="54">
        <f t="shared" si="19"/>
        <v>0</v>
      </c>
      <c r="R67" s="54">
        <f t="shared" si="19"/>
        <v>0</v>
      </c>
      <c r="S67" s="54">
        <f t="shared" si="19"/>
        <v>0</v>
      </c>
      <c r="T67" s="54">
        <f t="shared" si="19"/>
        <v>0</v>
      </c>
      <c r="U67" s="54">
        <f t="shared" si="19"/>
        <v>0</v>
      </c>
    </row>
    <row r="68" spans="1:21" ht="15.75" hidden="1" customHeight="1" x14ac:dyDescent="0.25">
      <c r="A68" s="53" t="str">
        <f>$A$47</f>
        <v>Ok sans tir</v>
      </c>
      <c r="B68" s="54">
        <f>IF(OR(B$17=$A$10,B$18=$A$10,B$19=$A$10),COUNTIF(B25:B44,$D$7),0)</f>
        <v>0</v>
      </c>
      <c r="C68" s="54">
        <f t="shared" ref="C68:U68" si="20">IF(OR(C$17=$A$10,C$18=$A$10,C$19=$A$10),COUNTIF(C25:C44,$D$7),0)</f>
        <v>0</v>
      </c>
      <c r="D68" s="54">
        <f t="shared" si="20"/>
        <v>0</v>
      </c>
      <c r="E68" s="54">
        <f t="shared" si="20"/>
        <v>0</v>
      </c>
      <c r="F68" s="54">
        <f t="shared" si="20"/>
        <v>0</v>
      </c>
      <c r="G68" s="54">
        <f t="shared" si="20"/>
        <v>0</v>
      </c>
      <c r="H68" s="54">
        <f t="shared" si="20"/>
        <v>0</v>
      </c>
      <c r="I68" s="54">
        <f t="shared" si="20"/>
        <v>0</v>
      </c>
      <c r="J68" s="54">
        <f t="shared" si="20"/>
        <v>0</v>
      </c>
      <c r="K68" s="54">
        <f t="shared" si="20"/>
        <v>0</v>
      </c>
      <c r="L68" s="54">
        <f t="shared" si="20"/>
        <v>0</v>
      </c>
      <c r="M68" s="54">
        <f t="shared" si="20"/>
        <v>0</v>
      </c>
      <c r="N68" s="54">
        <f t="shared" si="20"/>
        <v>0</v>
      </c>
      <c r="O68" s="54">
        <f t="shared" si="20"/>
        <v>0</v>
      </c>
      <c r="P68" s="54">
        <f t="shared" si="20"/>
        <v>0</v>
      </c>
      <c r="Q68" s="54">
        <f t="shared" si="20"/>
        <v>0</v>
      </c>
      <c r="R68" s="54">
        <f t="shared" si="20"/>
        <v>0</v>
      </c>
      <c r="S68" s="54">
        <f t="shared" si="20"/>
        <v>0</v>
      </c>
      <c r="T68" s="54">
        <f t="shared" si="20"/>
        <v>0</v>
      </c>
      <c r="U68" s="54">
        <f t="shared" si="20"/>
        <v>0</v>
      </c>
    </row>
    <row r="69" spans="1:21" ht="15.75" hidden="1" customHeight="1" x14ac:dyDescent="0.25">
      <c r="A69" s="53" t="str">
        <f>$A$48</f>
        <v>Milieu franchi</v>
      </c>
      <c r="B69" s="54">
        <f>IF(OR(B$17=$A$10,B$18=$A$10,B$19=$A$10),COUNTIF(B25:B44,$E$7),0)</f>
        <v>0</v>
      </c>
      <c r="C69" s="54">
        <f t="shared" ref="C69:U69" si="21">IF(OR(C$17=$A$10,C$18=$A$10,C$19=$A$10),COUNTIF(C25:C44,$E$7),0)</f>
        <v>0</v>
      </c>
      <c r="D69" s="54">
        <f t="shared" si="21"/>
        <v>0</v>
      </c>
      <c r="E69" s="54">
        <f t="shared" si="21"/>
        <v>0</v>
      </c>
      <c r="F69" s="54">
        <f t="shared" si="21"/>
        <v>0</v>
      </c>
      <c r="G69" s="54">
        <f t="shared" si="21"/>
        <v>0</v>
      </c>
      <c r="H69" s="54">
        <f t="shared" si="21"/>
        <v>0</v>
      </c>
      <c r="I69" s="54">
        <f t="shared" si="21"/>
        <v>0</v>
      </c>
      <c r="J69" s="54">
        <f t="shared" si="21"/>
        <v>0</v>
      </c>
      <c r="K69" s="54">
        <f t="shared" si="21"/>
        <v>0</v>
      </c>
      <c r="L69" s="54">
        <f t="shared" si="21"/>
        <v>0</v>
      </c>
      <c r="M69" s="54">
        <f t="shared" si="21"/>
        <v>0</v>
      </c>
      <c r="N69" s="54">
        <f t="shared" si="21"/>
        <v>0</v>
      </c>
      <c r="O69" s="54">
        <f t="shared" si="21"/>
        <v>0</v>
      </c>
      <c r="P69" s="54">
        <f t="shared" si="21"/>
        <v>0</v>
      </c>
      <c r="Q69" s="54">
        <f t="shared" si="21"/>
        <v>0</v>
      </c>
      <c r="R69" s="54">
        <f t="shared" si="21"/>
        <v>0</v>
      </c>
      <c r="S69" s="54">
        <f t="shared" si="21"/>
        <v>0</v>
      </c>
      <c r="T69" s="54">
        <f t="shared" si="21"/>
        <v>0</v>
      </c>
      <c r="U69" s="54">
        <f t="shared" si="21"/>
        <v>0</v>
      </c>
    </row>
    <row r="70" spans="1:21" ht="15.75" hidden="1" customHeight="1" x14ac:dyDescent="0.25">
      <c r="A70" s="53" t="str">
        <f>$A$49</f>
        <v>Milieu non franchi</v>
      </c>
      <c r="B70" s="54">
        <f>IF(OR(B$17=$A$10,B$18=$A$10,B$19=$A$10),COUNTIF(B25:B44,$F$7),0)</f>
        <v>0</v>
      </c>
      <c r="C70" s="54">
        <f t="shared" ref="C70:U70" si="22">IF(OR(C$17=$A$10,C$18=$A$10,C$19=$A$10),COUNTIF(C25:C44,$F$7),0)</f>
        <v>0</v>
      </c>
      <c r="D70" s="54">
        <f t="shared" si="22"/>
        <v>0</v>
      </c>
      <c r="E70" s="54">
        <f t="shared" si="22"/>
        <v>0</v>
      </c>
      <c r="F70" s="54">
        <f t="shared" si="22"/>
        <v>0</v>
      </c>
      <c r="G70" s="54">
        <f t="shared" si="22"/>
        <v>0</v>
      </c>
      <c r="H70" s="54">
        <f t="shared" si="22"/>
        <v>0</v>
      </c>
      <c r="I70" s="54">
        <f t="shared" si="22"/>
        <v>0</v>
      </c>
      <c r="J70" s="54">
        <f t="shared" si="22"/>
        <v>0</v>
      </c>
      <c r="K70" s="54">
        <f t="shared" si="22"/>
        <v>0</v>
      </c>
      <c r="L70" s="54">
        <f t="shared" si="22"/>
        <v>0</v>
      </c>
      <c r="M70" s="54">
        <f t="shared" si="22"/>
        <v>0</v>
      </c>
      <c r="N70" s="54">
        <f t="shared" si="22"/>
        <v>0</v>
      </c>
      <c r="O70" s="54">
        <f t="shared" si="22"/>
        <v>0</v>
      </c>
      <c r="P70" s="54">
        <f t="shared" si="22"/>
        <v>0</v>
      </c>
      <c r="Q70" s="54">
        <f t="shared" si="22"/>
        <v>0</v>
      </c>
      <c r="R70" s="54">
        <f t="shared" si="22"/>
        <v>0</v>
      </c>
      <c r="S70" s="54">
        <f t="shared" si="22"/>
        <v>0</v>
      </c>
      <c r="T70" s="54">
        <f t="shared" si="22"/>
        <v>0</v>
      </c>
      <c r="U70" s="54">
        <f t="shared" si="22"/>
        <v>0</v>
      </c>
    </row>
    <row r="71" spans="1:21" ht="15.75" hidden="1" customHeight="1" x14ac:dyDescent="0.25">
      <c r="A71" s="53" t="str">
        <f>$B$7</f>
        <v>Perte de balle</v>
      </c>
      <c r="B71" s="54">
        <f>COUNTIF(B$25:B$44,$A$10)</f>
        <v>0</v>
      </c>
      <c r="C71" s="54">
        <f t="shared" ref="C71:U71" si="23">COUNTIF(C$25:C$44,$A$10)</f>
        <v>0</v>
      </c>
      <c r="D71" s="54">
        <f t="shared" si="23"/>
        <v>0</v>
      </c>
      <c r="E71" s="54">
        <f t="shared" si="23"/>
        <v>0</v>
      </c>
      <c r="F71" s="54">
        <f t="shared" si="23"/>
        <v>0</v>
      </c>
      <c r="G71" s="54">
        <f t="shared" si="23"/>
        <v>0</v>
      </c>
      <c r="H71" s="54">
        <f t="shared" si="23"/>
        <v>0</v>
      </c>
      <c r="I71" s="54">
        <f t="shared" si="23"/>
        <v>0</v>
      </c>
      <c r="J71" s="54">
        <f t="shared" si="23"/>
        <v>0</v>
      </c>
      <c r="K71" s="54">
        <f t="shared" si="23"/>
        <v>0</v>
      </c>
      <c r="L71" s="54">
        <f t="shared" si="23"/>
        <v>0</v>
      </c>
      <c r="M71" s="54">
        <f t="shared" si="23"/>
        <v>0</v>
      </c>
      <c r="N71" s="54">
        <f t="shared" si="23"/>
        <v>0</v>
      </c>
      <c r="O71" s="54">
        <f t="shared" si="23"/>
        <v>0</v>
      </c>
      <c r="P71" s="54">
        <f t="shared" si="23"/>
        <v>0</v>
      </c>
      <c r="Q71" s="54">
        <f t="shared" si="23"/>
        <v>0</v>
      </c>
      <c r="R71" s="54">
        <f t="shared" si="23"/>
        <v>0</v>
      </c>
      <c r="S71" s="54">
        <f t="shared" si="23"/>
        <v>0</v>
      </c>
      <c r="T71" s="54">
        <f t="shared" si="23"/>
        <v>0</v>
      </c>
      <c r="U71" s="54">
        <f t="shared" si="23"/>
        <v>0</v>
      </c>
    </row>
    <row r="72" spans="1:21" ht="15.75" hidden="1" customHeight="1" x14ac:dyDescent="0.25">
      <c r="A72" s="22"/>
    </row>
    <row r="73" spans="1:21" ht="15.75" hidden="1" customHeight="1" x14ac:dyDescent="0.25">
      <c r="A73" s="55" t="str">
        <f>"Total de " &amp;$A$11</f>
        <v xml:space="preserve">Total de </v>
      </c>
      <c r="B73" s="56"/>
    </row>
    <row r="74" spans="1:21" ht="15.75" hidden="1" customHeight="1" x14ac:dyDescent="0.25">
      <c r="A74" s="53" t="str">
        <f>$A$46</f>
        <v>ok avec shoot</v>
      </c>
      <c r="B74" s="54">
        <f>IF(OR(B$17=$A$11,B$18=$A$11,B$19=$A$11),COUNTIF(B25:B44,$C$7),0)</f>
        <v>0</v>
      </c>
      <c r="C74" s="54">
        <f t="shared" ref="C74:U74" si="24">IF(OR(C$17=$A$11,C$18=$A$11,C$19=$A$11),COUNTIF(C25:C44,$C$7),0)</f>
        <v>0</v>
      </c>
      <c r="D74" s="54">
        <f t="shared" si="24"/>
        <v>0</v>
      </c>
      <c r="E74" s="54">
        <f t="shared" si="24"/>
        <v>0</v>
      </c>
      <c r="F74" s="54">
        <f t="shared" si="24"/>
        <v>0</v>
      </c>
      <c r="G74" s="54">
        <f t="shared" si="24"/>
        <v>0</v>
      </c>
      <c r="H74" s="54">
        <f t="shared" si="24"/>
        <v>0</v>
      </c>
      <c r="I74" s="54">
        <f t="shared" si="24"/>
        <v>0</v>
      </c>
      <c r="J74" s="54">
        <f t="shared" si="24"/>
        <v>0</v>
      </c>
      <c r="K74" s="54">
        <f t="shared" si="24"/>
        <v>0</v>
      </c>
      <c r="L74" s="54">
        <f t="shared" si="24"/>
        <v>0</v>
      </c>
      <c r="M74" s="54">
        <f t="shared" si="24"/>
        <v>0</v>
      </c>
      <c r="N74" s="54">
        <f t="shared" si="24"/>
        <v>0</v>
      </c>
      <c r="O74" s="54">
        <f t="shared" si="24"/>
        <v>0</v>
      </c>
      <c r="P74" s="54">
        <f t="shared" si="24"/>
        <v>0</v>
      </c>
      <c r="Q74" s="54">
        <f t="shared" si="24"/>
        <v>0</v>
      </c>
      <c r="R74" s="54">
        <f t="shared" si="24"/>
        <v>0</v>
      </c>
      <c r="S74" s="54">
        <f t="shared" si="24"/>
        <v>0</v>
      </c>
      <c r="T74" s="54">
        <f t="shared" si="24"/>
        <v>0</v>
      </c>
      <c r="U74" s="54">
        <f t="shared" si="24"/>
        <v>0</v>
      </c>
    </row>
    <row r="75" spans="1:21" ht="15.75" hidden="1" customHeight="1" x14ac:dyDescent="0.25">
      <c r="A75" s="53" t="str">
        <f>$A$47</f>
        <v>Ok sans tir</v>
      </c>
      <c r="B75" s="54">
        <f>IF(OR(B$17=$A$11,B$18=$A$11,B$19=$A$11),COUNTIF(B25:B44,$D$7),0)</f>
        <v>0</v>
      </c>
      <c r="C75" s="54">
        <f t="shared" ref="C75:U75" si="25">IF(OR(C$17=$A$11,C$18=$A$11,C$19=$A$11),COUNTIF(C25:C44,$D$7),0)</f>
        <v>0</v>
      </c>
      <c r="D75" s="54">
        <f t="shared" si="25"/>
        <v>0</v>
      </c>
      <c r="E75" s="54">
        <f t="shared" si="25"/>
        <v>0</v>
      </c>
      <c r="F75" s="54">
        <f t="shared" si="25"/>
        <v>0</v>
      </c>
      <c r="G75" s="54">
        <f t="shared" si="25"/>
        <v>0</v>
      </c>
      <c r="H75" s="54">
        <f t="shared" si="25"/>
        <v>0</v>
      </c>
      <c r="I75" s="54">
        <f t="shared" si="25"/>
        <v>0</v>
      </c>
      <c r="J75" s="54">
        <f t="shared" si="25"/>
        <v>0</v>
      </c>
      <c r="K75" s="54">
        <f t="shared" si="25"/>
        <v>0</v>
      </c>
      <c r="L75" s="54">
        <f t="shared" si="25"/>
        <v>0</v>
      </c>
      <c r="M75" s="54">
        <f t="shared" si="25"/>
        <v>0</v>
      </c>
      <c r="N75" s="54">
        <f t="shared" si="25"/>
        <v>0</v>
      </c>
      <c r="O75" s="54">
        <f t="shared" si="25"/>
        <v>0</v>
      </c>
      <c r="P75" s="54">
        <f t="shared" si="25"/>
        <v>0</v>
      </c>
      <c r="Q75" s="54">
        <f t="shared" si="25"/>
        <v>0</v>
      </c>
      <c r="R75" s="54">
        <f t="shared" si="25"/>
        <v>0</v>
      </c>
      <c r="S75" s="54">
        <f t="shared" si="25"/>
        <v>0</v>
      </c>
      <c r="T75" s="54">
        <f t="shared" si="25"/>
        <v>0</v>
      </c>
      <c r="U75" s="54">
        <f t="shared" si="25"/>
        <v>0</v>
      </c>
    </row>
    <row r="76" spans="1:21" ht="15.75" hidden="1" customHeight="1" x14ac:dyDescent="0.25">
      <c r="A76" s="53" t="str">
        <f>$A$48</f>
        <v>Milieu franchi</v>
      </c>
      <c r="B76" s="54">
        <f>IF(OR(B$17=$A$11,B$18=$A$11,B$19=$A$11),COUNTIF(B25:B44,$E$7),0)</f>
        <v>0</v>
      </c>
      <c r="C76" s="54">
        <f t="shared" ref="C76:U76" si="26">IF(OR(C$17=$A$11,C$18=$A$11,C$19=$A$11),COUNTIF(C25:C44,$E$7),0)</f>
        <v>0</v>
      </c>
      <c r="D76" s="54">
        <f t="shared" si="26"/>
        <v>0</v>
      </c>
      <c r="E76" s="54">
        <f t="shared" si="26"/>
        <v>0</v>
      </c>
      <c r="F76" s="54">
        <f t="shared" si="26"/>
        <v>0</v>
      </c>
      <c r="G76" s="54">
        <f t="shared" si="26"/>
        <v>0</v>
      </c>
      <c r="H76" s="54">
        <f t="shared" si="26"/>
        <v>0</v>
      </c>
      <c r="I76" s="54">
        <f t="shared" si="26"/>
        <v>0</v>
      </c>
      <c r="J76" s="54">
        <f t="shared" si="26"/>
        <v>0</v>
      </c>
      <c r="K76" s="54">
        <f t="shared" si="26"/>
        <v>0</v>
      </c>
      <c r="L76" s="54">
        <f t="shared" si="26"/>
        <v>0</v>
      </c>
      <c r="M76" s="54">
        <f t="shared" si="26"/>
        <v>0</v>
      </c>
      <c r="N76" s="54">
        <f t="shared" si="26"/>
        <v>0</v>
      </c>
      <c r="O76" s="54">
        <f t="shared" si="26"/>
        <v>0</v>
      </c>
      <c r="P76" s="54">
        <f t="shared" si="26"/>
        <v>0</v>
      </c>
      <c r="Q76" s="54">
        <f t="shared" si="26"/>
        <v>0</v>
      </c>
      <c r="R76" s="54">
        <f t="shared" si="26"/>
        <v>0</v>
      </c>
      <c r="S76" s="54">
        <f t="shared" si="26"/>
        <v>0</v>
      </c>
      <c r="T76" s="54">
        <f t="shared" si="26"/>
        <v>0</v>
      </c>
      <c r="U76" s="54">
        <f t="shared" si="26"/>
        <v>0</v>
      </c>
    </row>
    <row r="77" spans="1:21" ht="15.75" hidden="1" customHeight="1" x14ac:dyDescent="0.25">
      <c r="A77" s="53" t="str">
        <f>$A$49</f>
        <v>Milieu non franchi</v>
      </c>
      <c r="B77" s="54">
        <f>IF(OR(B$17=$A$11,B$18=$A$11,B$19=$A$11),COUNTIF(B25:B44,$F$7),0)</f>
        <v>0</v>
      </c>
      <c r="C77" s="54">
        <f t="shared" ref="C77:U77" si="27">IF(OR(C$17=$A$11,C$18=$A$11,C$19=$A$11),COUNTIF(C25:C44,$F$7),0)</f>
        <v>0</v>
      </c>
      <c r="D77" s="54">
        <f t="shared" si="27"/>
        <v>0</v>
      </c>
      <c r="E77" s="54">
        <f t="shared" si="27"/>
        <v>0</v>
      </c>
      <c r="F77" s="54">
        <f t="shared" si="27"/>
        <v>0</v>
      </c>
      <c r="G77" s="54">
        <f t="shared" si="27"/>
        <v>0</v>
      </c>
      <c r="H77" s="54">
        <f t="shared" si="27"/>
        <v>0</v>
      </c>
      <c r="I77" s="54">
        <f t="shared" si="27"/>
        <v>0</v>
      </c>
      <c r="J77" s="54">
        <f t="shared" si="27"/>
        <v>0</v>
      </c>
      <c r="K77" s="54">
        <f t="shared" si="27"/>
        <v>0</v>
      </c>
      <c r="L77" s="54">
        <f t="shared" si="27"/>
        <v>0</v>
      </c>
      <c r="M77" s="54">
        <f t="shared" si="27"/>
        <v>0</v>
      </c>
      <c r="N77" s="54">
        <f t="shared" si="27"/>
        <v>0</v>
      </c>
      <c r="O77" s="54">
        <f t="shared" si="27"/>
        <v>0</v>
      </c>
      <c r="P77" s="54">
        <f t="shared" si="27"/>
        <v>0</v>
      </c>
      <c r="Q77" s="54">
        <f t="shared" si="27"/>
        <v>0</v>
      </c>
      <c r="R77" s="54">
        <f t="shared" si="27"/>
        <v>0</v>
      </c>
      <c r="S77" s="54">
        <f t="shared" si="27"/>
        <v>0</v>
      </c>
      <c r="T77" s="54">
        <f t="shared" si="27"/>
        <v>0</v>
      </c>
      <c r="U77" s="54">
        <f t="shared" si="27"/>
        <v>0</v>
      </c>
    </row>
    <row r="78" spans="1:21" ht="15.75" hidden="1" customHeight="1" x14ac:dyDescent="0.25">
      <c r="A78" s="53" t="str">
        <f>$B$7</f>
        <v>Perte de balle</v>
      </c>
      <c r="B78" s="54">
        <f>COUNTIF(B$25:B$44,$A$11)</f>
        <v>0</v>
      </c>
      <c r="C78" s="54">
        <f>COUNTIF(C$25:C$44,$A$11)</f>
        <v>0</v>
      </c>
      <c r="D78" s="54">
        <f t="shared" ref="D78:U78" si="28">COUNTIF(D$25:D$44,$A$11)</f>
        <v>0</v>
      </c>
      <c r="E78" s="54">
        <f t="shared" si="28"/>
        <v>0</v>
      </c>
      <c r="F78" s="54">
        <f t="shared" si="28"/>
        <v>0</v>
      </c>
      <c r="G78" s="54">
        <f t="shared" si="28"/>
        <v>0</v>
      </c>
      <c r="H78" s="54">
        <f t="shared" si="28"/>
        <v>0</v>
      </c>
      <c r="I78" s="54">
        <f t="shared" si="28"/>
        <v>0</v>
      </c>
      <c r="J78" s="54">
        <f t="shared" si="28"/>
        <v>0</v>
      </c>
      <c r="K78" s="54">
        <f t="shared" si="28"/>
        <v>0</v>
      </c>
      <c r="L78" s="54">
        <f t="shared" si="28"/>
        <v>0</v>
      </c>
      <c r="M78" s="54">
        <f t="shared" si="28"/>
        <v>0</v>
      </c>
      <c r="N78" s="54">
        <f t="shared" si="28"/>
        <v>0</v>
      </c>
      <c r="O78" s="54">
        <f t="shared" si="28"/>
        <v>0</v>
      </c>
      <c r="P78" s="54">
        <f t="shared" si="28"/>
        <v>0</v>
      </c>
      <c r="Q78" s="54">
        <f t="shared" si="28"/>
        <v>0</v>
      </c>
      <c r="R78" s="54">
        <f t="shared" si="28"/>
        <v>0</v>
      </c>
      <c r="S78" s="54">
        <f t="shared" si="28"/>
        <v>0</v>
      </c>
      <c r="T78" s="54">
        <f t="shared" si="28"/>
        <v>0</v>
      </c>
      <c r="U78" s="54">
        <f t="shared" si="28"/>
        <v>0</v>
      </c>
    </row>
    <row r="79" spans="1:21" ht="15.75" hidden="1" customHeight="1" x14ac:dyDescent="0.25">
      <c r="A79" s="22"/>
    </row>
    <row r="80" spans="1:21" ht="15.75" hidden="1" customHeight="1" x14ac:dyDescent="0.25">
      <c r="A80" s="55" t="str">
        <f>"Total de " &amp;$A$12</f>
        <v xml:space="preserve">Total de </v>
      </c>
      <c r="B80" s="56"/>
    </row>
    <row r="81" spans="1:21" ht="15.75" hidden="1" customHeight="1" x14ac:dyDescent="0.25">
      <c r="A81" s="53" t="str">
        <f>$A$46</f>
        <v>ok avec shoot</v>
      </c>
      <c r="B81" s="54">
        <f>IF(OR(B$17=$A$12,B$18=$A$12,B$19=$A$12),COUNTIF(B25:B44,$C$7),0)</f>
        <v>0</v>
      </c>
      <c r="C81" s="54">
        <f t="shared" ref="C81:U81" si="29">IF(OR(C$17=$A$12,C$18=$A$12,C$19=$A$12),COUNTIF(C25:C44,$C$7),0)</f>
        <v>0</v>
      </c>
      <c r="D81" s="54">
        <f t="shared" si="29"/>
        <v>0</v>
      </c>
      <c r="E81" s="54">
        <f t="shared" si="29"/>
        <v>0</v>
      </c>
      <c r="F81" s="54">
        <f t="shared" si="29"/>
        <v>0</v>
      </c>
      <c r="G81" s="54">
        <f t="shared" si="29"/>
        <v>0</v>
      </c>
      <c r="H81" s="54">
        <f t="shared" si="29"/>
        <v>0</v>
      </c>
      <c r="I81" s="54">
        <f t="shared" si="29"/>
        <v>0</v>
      </c>
      <c r="J81" s="54">
        <f t="shared" si="29"/>
        <v>0</v>
      </c>
      <c r="K81" s="54">
        <f t="shared" si="29"/>
        <v>0</v>
      </c>
      <c r="L81" s="54">
        <f t="shared" si="29"/>
        <v>0</v>
      </c>
      <c r="M81" s="54">
        <f t="shared" si="29"/>
        <v>0</v>
      </c>
      <c r="N81" s="54">
        <f t="shared" si="29"/>
        <v>0</v>
      </c>
      <c r="O81" s="54">
        <f t="shared" si="29"/>
        <v>0</v>
      </c>
      <c r="P81" s="54">
        <f t="shared" si="29"/>
        <v>0</v>
      </c>
      <c r="Q81" s="54">
        <f t="shared" si="29"/>
        <v>0</v>
      </c>
      <c r="R81" s="54">
        <f t="shared" si="29"/>
        <v>0</v>
      </c>
      <c r="S81" s="54">
        <f t="shared" si="29"/>
        <v>0</v>
      </c>
      <c r="T81" s="54">
        <f t="shared" si="29"/>
        <v>0</v>
      </c>
      <c r="U81" s="54">
        <f t="shared" si="29"/>
        <v>0</v>
      </c>
    </row>
    <row r="82" spans="1:21" ht="15.75" hidden="1" customHeight="1" x14ac:dyDescent="0.25">
      <c r="A82" s="53" t="str">
        <f>$A$47</f>
        <v>Ok sans tir</v>
      </c>
      <c r="B82" s="54">
        <f>IF(OR(B$17=$A$12,B$18=$A$12,B$19=$A$12),COUNTIF(B25:B44,$D$7),0)</f>
        <v>0</v>
      </c>
      <c r="C82" s="54">
        <f t="shared" ref="C82:U82" si="30">IF(OR(C$17=$A$12,C$18=$A$12,C$19=$A$12),COUNTIF(C25:C44,$D$7),0)</f>
        <v>0</v>
      </c>
      <c r="D82" s="54">
        <f t="shared" si="30"/>
        <v>0</v>
      </c>
      <c r="E82" s="54">
        <f t="shared" si="30"/>
        <v>0</v>
      </c>
      <c r="F82" s="54">
        <f t="shared" si="30"/>
        <v>0</v>
      </c>
      <c r="G82" s="54">
        <f t="shared" si="30"/>
        <v>0</v>
      </c>
      <c r="H82" s="54">
        <f t="shared" si="30"/>
        <v>0</v>
      </c>
      <c r="I82" s="54">
        <f t="shared" si="30"/>
        <v>0</v>
      </c>
      <c r="J82" s="54">
        <f t="shared" si="30"/>
        <v>0</v>
      </c>
      <c r="K82" s="54">
        <f t="shared" si="30"/>
        <v>0</v>
      </c>
      <c r="L82" s="54">
        <f t="shared" si="30"/>
        <v>0</v>
      </c>
      <c r="M82" s="54">
        <f t="shared" si="30"/>
        <v>0</v>
      </c>
      <c r="N82" s="54">
        <f t="shared" si="30"/>
        <v>0</v>
      </c>
      <c r="O82" s="54">
        <f t="shared" si="30"/>
        <v>0</v>
      </c>
      <c r="P82" s="54">
        <f t="shared" si="30"/>
        <v>0</v>
      </c>
      <c r="Q82" s="54">
        <f t="shared" si="30"/>
        <v>0</v>
      </c>
      <c r="R82" s="54">
        <f t="shared" si="30"/>
        <v>0</v>
      </c>
      <c r="S82" s="54">
        <f t="shared" si="30"/>
        <v>0</v>
      </c>
      <c r="T82" s="54">
        <f t="shared" si="30"/>
        <v>0</v>
      </c>
      <c r="U82" s="54">
        <f t="shared" si="30"/>
        <v>0</v>
      </c>
    </row>
    <row r="83" spans="1:21" ht="15.75" hidden="1" customHeight="1" x14ac:dyDescent="0.25">
      <c r="A83" s="53" t="str">
        <f>$A$48</f>
        <v>Milieu franchi</v>
      </c>
      <c r="B83" s="54">
        <f>IF(OR(B$17=$A$11,B$18=$A$11,B$19=$A$11),COUNTIF(B25:B44,$E$7),0)</f>
        <v>0</v>
      </c>
      <c r="C83" s="54">
        <f t="shared" ref="C83:U83" si="31">IF(OR(C$17=$A$11,C$18=$A$11,C$19=$A$11),COUNTIF(C25:C44,$E$7),0)</f>
        <v>0</v>
      </c>
      <c r="D83" s="54">
        <f t="shared" si="31"/>
        <v>0</v>
      </c>
      <c r="E83" s="54">
        <f t="shared" si="31"/>
        <v>0</v>
      </c>
      <c r="F83" s="54">
        <f t="shared" si="31"/>
        <v>0</v>
      </c>
      <c r="G83" s="54">
        <f t="shared" si="31"/>
        <v>0</v>
      </c>
      <c r="H83" s="54">
        <f t="shared" si="31"/>
        <v>0</v>
      </c>
      <c r="I83" s="54">
        <f t="shared" si="31"/>
        <v>0</v>
      </c>
      <c r="J83" s="54">
        <f t="shared" si="31"/>
        <v>0</v>
      </c>
      <c r="K83" s="54">
        <f t="shared" si="31"/>
        <v>0</v>
      </c>
      <c r="L83" s="54">
        <f t="shared" si="31"/>
        <v>0</v>
      </c>
      <c r="M83" s="54">
        <f t="shared" si="31"/>
        <v>0</v>
      </c>
      <c r="N83" s="54">
        <f t="shared" si="31"/>
        <v>0</v>
      </c>
      <c r="O83" s="54">
        <f t="shared" si="31"/>
        <v>0</v>
      </c>
      <c r="P83" s="54">
        <f t="shared" si="31"/>
        <v>0</v>
      </c>
      <c r="Q83" s="54">
        <f t="shared" si="31"/>
        <v>0</v>
      </c>
      <c r="R83" s="54">
        <f t="shared" si="31"/>
        <v>0</v>
      </c>
      <c r="S83" s="54">
        <f t="shared" si="31"/>
        <v>0</v>
      </c>
      <c r="T83" s="54">
        <f t="shared" si="31"/>
        <v>0</v>
      </c>
      <c r="U83" s="54">
        <f t="shared" si="31"/>
        <v>0</v>
      </c>
    </row>
    <row r="84" spans="1:21" ht="15.75" hidden="1" customHeight="1" x14ac:dyDescent="0.25">
      <c r="A84" s="53" t="str">
        <f>$A$49</f>
        <v>Milieu non franchi</v>
      </c>
      <c r="B84" s="54">
        <f>IF(OR(B$17=$A$12,B$18=$A$12,B$19=$A$12),COUNTIF(B25:B44,$F$7),0)</f>
        <v>0</v>
      </c>
      <c r="C84" s="54">
        <f t="shared" ref="C84:U84" si="32">IF(OR(C$17=$A$12,C$18=$A$12,C$19=$A$12),COUNTIF(C25:C44,$F$7),0)</f>
        <v>0</v>
      </c>
      <c r="D84" s="54">
        <f t="shared" si="32"/>
        <v>0</v>
      </c>
      <c r="E84" s="54">
        <f t="shared" si="32"/>
        <v>0</v>
      </c>
      <c r="F84" s="54">
        <f t="shared" si="32"/>
        <v>0</v>
      </c>
      <c r="G84" s="54">
        <f t="shared" si="32"/>
        <v>0</v>
      </c>
      <c r="H84" s="54">
        <f t="shared" si="32"/>
        <v>0</v>
      </c>
      <c r="I84" s="54">
        <f t="shared" si="32"/>
        <v>0</v>
      </c>
      <c r="J84" s="54">
        <f t="shared" si="32"/>
        <v>0</v>
      </c>
      <c r="K84" s="54">
        <f t="shared" si="32"/>
        <v>0</v>
      </c>
      <c r="L84" s="54">
        <f t="shared" si="32"/>
        <v>0</v>
      </c>
      <c r="M84" s="54">
        <f t="shared" si="32"/>
        <v>0</v>
      </c>
      <c r="N84" s="54">
        <f t="shared" si="32"/>
        <v>0</v>
      </c>
      <c r="O84" s="54">
        <f t="shared" si="32"/>
        <v>0</v>
      </c>
      <c r="P84" s="54">
        <f t="shared" si="32"/>
        <v>0</v>
      </c>
      <c r="Q84" s="54">
        <f t="shared" si="32"/>
        <v>0</v>
      </c>
      <c r="R84" s="54">
        <f t="shared" si="32"/>
        <v>0</v>
      </c>
      <c r="S84" s="54">
        <f t="shared" si="32"/>
        <v>0</v>
      </c>
      <c r="T84" s="54">
        <f t="shared" si="32"/>
        <v>0</v>
      </c>
      <c r="U84" s="54">
        <f t="shared" si="32"/>
        <v>0</v>
      </c>
    </row>
    <row r="85" spans="1:21" ht="15.75" hidden="1" customHeight="1" x14ac:dyDescent="0.25">
      <c r="A85" s="53" t="str">
        <f>$B$7</f>
        <v>Perte de balle</v>
      </c>
      <c r="B85" s="54">
        <f>COUNTIF(B$25:B$44,$A$11)</f>
        <v>0</v>
      </c>
      <c r="C85" s="54">
        <f>COUNTIF(C$25:C$44,$A$11)</f>
        <v>0</v>
      </c>
      <c r="D85" s="54">
        <f t="shared" ref="D85:U85" si="33">COUNTIF(D$25:D$44,$A$11)</f>
        <v>0</v>
      </c>
      <c r="E85" s="54">
        <f t="shared" si="33"/>
        <v>0</v>
      </c>
      <c r="F85" s="54">
        <f t="shared" si="33"/>
        <v>0</v>
      </c>
      <c r="G85" s="54">
        <f t="shared" si="33"/>
        <v>0</v>
      </c>
      <c r="H85" s="54">
        <f t="shared" si="33"/>
        <v>0</v>
      </c>
      <c r="I85" s="54">
        <f t="shared" si="33"/>
        <v>0</v>
      </c>
      <c r="J85" s="54">
        <f t="shared" si="33"/>
        <v>0</v>
      </c>
      <c r="K85" s="54">
        <f t="shared" si="33"/>
        <v>0</v>
      </c>
      <c r="L85" s="54">
        <f t="shared" si="33"/>
        <v>0</v>
      </c>
      <c r="M85" s="54">
        <f t="shared" si="33"/>
        <v>0</v>
      </c>
      <c r="N85" s="54">
        <f t="shared" si="33"/>
        <v>0</v>
      </c>
      <c r="O85" s="54">
        <f t="shared" si="33"/>
        <v>0</v>
      </c>
      <c r="P85" s="54">
        <f t="shared" si="33"/>
        <v>0</v>
      </c>
      <c r="Q85" s="54">
        <f t="shared" si="33"/>
        <v>0</v>
      </c>
      <c r="R85" s="54">
        <f t="shared" si="33"/>
        <v>0</v>
      </c>
      <c r="S85" s="54">
        <f t="shared" si="33"/>
        <v>0</v>
      </c>
      <c r="T85" s="54">
        <f t="shared" si="33"/>
        <v>0</v>
      </c>
      <c r="U85" s="54">
        <f t="shared" si="33"/>
        <v>0</v>
      </c>
    </row>
    <row r="86" spans="1:21" ht="15.75" hidden="1" customHeight="1" x14ac:dyDescent="0.25">
      <c r="A86" s="22"/>
    </row>
    <row r="87" spans="1:21" ht="15.75" hidden="1" customHeight="1" x14ac:dyDescent="0.25">
      <c r="A87" s="55" t="str">
        <f>"Total de " &amp;$A$13</f>
        <v xml:space="preserve">Total de </v>
      </c>
      <c r="B87" s="56"/>
    </row>
    <row r="88" spans="1:21" ht="15.75" hidden="1" customHeight="1" x14ac:dyDescent="0.25">
      <c r="A88" s="53" t="str">
        <f>$A$46</f>
        <v>ok avec shoot</v>
      </c>
      <c r="B88" s="54">
        <f>IF(OR(B$17=$A$13,B$18=$A$13,B$19=$A$13),COUNTIF(B25:B44,$C$7),0)</f>
        <v>0</v>
      </c>
      <c r="C88" s="54">
        <f t="shared" ref="C88:U88" si="34">IF(OR(C$17=$A$13,C$18=$A$13,C$19=$A$13),COUNTIF(C25:C44,$C$7),0)</f>
        <v>0</v>
      </c>
      <c r="D88" s="54">
        <f t="shared" si="34"/>
        <v>0</v>
      </c>
      <c r="E88" s="54">
        <f t="shared" si="34"/>
        <v>0</v>
      </c>
      <c r="F88" s="54">
        <f t="shared" si="34"/>
        <v>0</v>
      </c>
      <c r="G88" s="54">
        <f t="shared" si="34"/>
        <v>0</v>
      </c>
      <c r="H88" s="54">
        <f t="shared" si="34"/>
        <v>0</v>
      </c>
      <c r="I88" s="54">
        <f t="shared" si="34"/>
        <v>0</v>
      </c>
      <c r="J88" s="54">
        <f t="shared" si="34"/>
        <v>0</v>
      </c>
      <c r="K88" s="54">
        <f t="shared" si="34"/>
        <v>0</v>
      </c>
      <c r="L88" s="54">
        <f t="shared" si="34"/>
        <v>0</v>
      </c>
      <c r="M88" s="54">
        <f t="shared" si="34"/>
        <v>0</v>
      </c>
      <c r="N88" s="54">
        <f t="shared" si="34"/>
        <v>0</v>
      </c>
      <c r="O88" s="54">
        <f t="shared" si="34"/>
        <v>0</v>
      </c>
      <c r="P88" s="54">
        <f t="shared" si="34"/>
        <v>0</v>
      </c>
      <c r="Q88" s="54">
        <f t="shared" si="34"/>
        <v>0</v>
      </c>
      <c r="R88" s="54">
        <f t="shared" si="34"/>
        <v>0</v>
      </c>
      <c r="S88" s="54">
        <f t="shared" si="34"/>
        <v>0</v>
      </c>
      <c r="T88" s="54">
        <f t="shared" si="34"/>
        <v>0</v>
      </c>
      <c r="U88" s="54">
        <f t="shared" si="34"/>
        <v>0</v>
      </c>
    </row>
    <row r="89" spans="1:21" ht="15.75" hidden="1" customHeight="1" x14ac:dyDescent="0.25">
      <c r="A89" s="53" t="str">
        <f>$A$47</f>
        <v>Ok sans tir</v>
      </c>
      <c r="B89" s="54">
        <f>IF(OR(B$17=$A$13,B$18=$A$13,B$19=$A$13),COUNTIF(B25:B44,$D$7),0)</f>
        <v>0</v>
      </c>
      <c r="C89" s="54">
        <f t="shared" ref="C89:U89" si="35">IF(OR(C$17=$A$13,C$18=$A$13,C$19=$A$13),COUNTIF(C25:C44,$D$7),0)</f>
        <v>0</v>
      </c>
      <c r="D89" s="54">
        <f t="shared" si="35"/>
        <v>0</v>
      </c>
      <c r="E89" s="54">
        <f t="shared" si="35"/>
        <v>0</v>
      </c>
      <c r="F89" s="54">
        <f t="shared" si="35"/>
        <v>0</v>
      </c>
      <c r="G89" s="54">
        <f t="shared" si="35"/>
        <v>0</v>
      </c>
      <c r="H89" s="54">
        <f t="shared" si="35"/>
        <v>0</v>
      </c>
      <c r="I89" s="54">
        <f t="shared" si="35"/>
        <v>0</v>
      </c>
      <c r="J89" s="54">
        <f t="shared" si="35"/>
        <v>0</v>
      </c>
      <c r="K89" s="54">
        <f t="shared" si="35"/>
        <v>0</v>
      </c>
      <c r="L89" s="54">
        <f t="shared" si="35"/>
        <v>0</v>
      </c>
      <c r="M89" s="54">
        <f t="shared" si="35"/>
        <v>0</v>
      </c>
      <c r="N89" s="54">
        <f t="shared" si="35"/>
        <v>0</v>
      </c>
      <c r="O89" s="54">
        <f t="shared" si="35"/>
        <v>0</v>
      </c>
      <c r="P89" s="54">
        <f t="shared" si="35"/>
        <v>0</v>
      </c>
      <c r="Q89" s="54">
        <f t="shared" si="35"/>
        <v>0</v>
      </c>
      <c r="R89" s="54">
        <f t="shared" si="35"/>
        <v>0</v>
      </c>
      <c r="S89" s="54">
        <f t="shared" si="35"/>
        <v>0</v>
      </c>
      <c r="T89" s="54">
        <f t="shared" si="35"/>
        <v>0</v>
      </c>
      <c r="U89" s="54">
        <f t="shared" si="35"/>
        <v>0</v>
      </c>
    </row>
    <row r="90" spans="1:21" ht="15.75" hidden="1" customHeight="1" x14ac:dyDescent="0.25">
      <c r="A90" s="53" t="str">
        <f>$A$48</f>
        <v>Milieu franchi</v>
      </c>
      <c r="B90" s="54">
        <f>IF(OR(B$17=$A$12,B$18=$A$12,B$19=$A$12),COUNTIF(B25:B44,$E$7),0)</f>
        <v>0</v>
      </c>
      <c r="C90" s="54">
        <f t="shared" ref="C90:U90" si="36">IF(OR(C$17=$A$12,C$18=$A$12,C$19=$A$12),COUNTIF(C25:C44,$E$7),0)</f>
        <v>0</v>
      </c>
      <c r="D90" s="54">
        <f t="shared" si="36"/>
        <v>0</v>
      </c>
      <c r="E90" s="54">
        <f t="shared" si="36"/>
        <v>0</v>
      </c>
      <c r="F90" s="54">
        <f t="shared" si="36"/>
        <v>0</v>
      </c>
      <c r="G90" s="54">
        <f t="shared" si="36"/>
        <v>0</v>
      </c>
      <c r="H90" s="54">
        <f t="shared" si="36"/>
        <v>0</v>
      </c>
      <c r="I90" s="54">
        <f t="shared" si="36"/>
        <v>0</v>
      </c>
      <c r="J90" s="54">
        <f t="shared" si="36"/>
        <v>0</v>
      </c>
      <c r="K90" s="54">
        <f t="shared" si="36"/>
        <v>0</v>
      </c>
      <c r="L90" s="54">
        <f t="shared" si="36"/>
        <v>0</v>
      </c>
      <c r="M90" s="54">
        <f t="shared" si="36"/>
        <v>0</v>
      </c>
      <c r="N90" s="54">
        <f t="shared" si="36"/>
        <v>0</v>
      </c>
      <c r="O90" s="54">
        <f t="shared" si="36"/>
        <v>0</v>
      </c>
      <c r="P90" s="54">
        <f t="shared" si="36"/>
        <v>0</v>
      </c>
      <c r="Q90" s="54">
        <f t="shared" si="36"/>
        <v>0</v>
      </c>
      <c r="R90" s="54">
        <f t="shared" si="36"/>
        <v>0</v>
      </c>
      <c r="S90" s="54">
        <f t="shared" si="36"/>
        <v>0</v>
      </c>
      <c r="T90" s="54">
        <f t="shared" si="36"/>
        <v>0</v>
      </c>
      <c r="U90" s="54">
        <f t="shared" si="36"/>
        <v>0</v>
      </c>
    </row>
    <row r="91" spans="1:21" ht="15.75" hidden="1" customHeight="1" x14ac:dyDescent="0.25">
      <c r="A91" s="53" t="str">
        <f>$A$49</f>
        <v>Milieu non franchi</v>
      </c>
      <c r="B91" s="54">
        <f>IF(OR(B$17=$A$13,B$18=$A$13,B$19=$A$13),COUNTIF(B25:B44,$F$7),0)</f>
        <v>0</v>
      </c>
      <c r="C91" s="54">
        <f t="shared" ref="C91:U91" si="37">IF(OR(C$17=$A$13,C$18=$A$13,C$19=$A$13),COUNTIF(C25:C44,$F$7),0)</f>
        <v>0</v>
      </c>
      <c r="D91" s="54">
        <f t="shared" si="37"/>
        <v>0</v>
      </c>
      <c r="E91" s="54">
        <f t="shared" si="37"/>
        <v>0</v>
      </c>
      <c r="F91" s="54">
        <f t="shared" si="37"/>
        <v>0</v>
      </c>
      <c r="G91" s="54">
        <f t="shared" si="37"/>
        <v>0</v>
      </c>
      <c r="H91" s="54">
        <f t="shared" si="37"/>
        <v>0</v>
      </c>
      <c r="I91" s="54">
        <f t="shared" si="37"/>
        <v>0</v>
      </c>
      <c r="J91" s="54">
        <f t="shared" si="37"/>
        <v>0</v>
      </c>
      <c r="K91" s="54">
        <f t="shared" si="37"/>
        <v>0</v>
      </c>
      <c r="L91" s="54">
        <f t="shared" si="37"/>
        <v>0</v>
      </c>
      <c r="M91" s="54">
        <f t="shared" si="37"/>
        <v>0</v>
      </c>
      <c r="N91" s="54">
        <f t="shared" si="37"/>
        <v>0</v>
      </c>
      <c r="O91" s="54">
        <f t="shared" si="37"/>
        <v>0</v>
      </c>
      <c r="P91" s="54">
        <f t="shared" si="37"/>
        <v>0</v>
      </c>
      <c r="Q91" s="54">
        <f t="shared" si="37"/>
        <v>0</v>
      </c>
      <c r="R91" s="54">
        <f t="shared" si="37"/>
        <v>0</v>
      </c>
      <c r="S91" s="54">
        <f t="shared" si="37"/>
        <v>0</v>
      </c>
      <c r="T91" s="54">
        <f t="shared" si="37"/>
        <v>0</v>
      </c>
      <c r="U91" s="54">
        <f t="shared" si="37"/>
        <v>0</v>
      </c>
    </row>
    <row r="92" spans="1:21" ht="15.75" hidden="1" customHeight="1" x14ac:dyDescent="0.25">
      <c r="A92" s="53" t="str">
        <f>$B$7</f>
        <v>Perte de balle</v>
      </c>
      <c r="B92" s="54">
        <f>COUNTIF(B$25:B$44,$A$11)</f>
        <v>0</v>
      </c>
      <c r="C92" s="54">
        <f>COUNTIF(C$25:C$44,$A$11)</f>
        <v>0</v>
      </c>
      <c r="D92" s="54">
        <f t="shared" ref="D92:U92" si="38">COUNTIF(D$25:D$44,$A$11)</f>
        <v>0</v>
      </c>
      <c r="E92" s="54">
        <f t="shared" si="38"/>
        <v>0</v>
      </c>
      <c r="F92" s="54">
        <f t="shared" si="38"/>
        <v>0</v>
      </c>
      <c r="G92" s="54">
        <f t="shared" si="38"/>
        <v>0</v>
      </c>
      <c r="H92" s="54">
        <f t="shared" si="38"/>
        <v>0</v>
      </c>
      <c r="I92" s="54">
        <f t="shared" si="38"/>
        <v>0</v>
      </c>
      <c r="J92" s="54">
        <f t="shared" si="38"/>
        <v>0</v>
      </c>
      <c r="K92" s="54">
        <f t="shared" si="38"/>
        <v>0</v>
      </c>
      <c r="L92" s="54">
        <f t="shared" si="38"/>
        <v>0</v>
      </c>
      <c r="M92" s="54">
        <f t="shared" si="38"/>
        <v>0</v>
      </c>
      <c r="N92" s="54">
        <f t="shared" si="38"/>
        <v>0</v>
      </c>
      <c r="O92" s="54">
        <f t="shared" si="38"/>
        <v>0</v>
      </c>
      <c r="P92" s="54">
        <f t="shared" si="38"/>
        <v>0</v>
      </c>
      <c r="Q92" s="54">
        <f t="shared" si="38"/>
        <v>0</v>
      </c>
      <c r="R92" s="54">
        <f t="shared" si="38"/>
        <v>0</v>
      </c>
      <c r="S92" s="54">
        <f t="shared" si="38"/>
        <v>0</v>
      </c>
      <c r="T92" s="54">
        <f t="shared" si="38"/>
        <v>0</v>
      </c>
      <c r="U92" s="54">
        <f t="shared" si="38"/>
        <v>0</v>
      </c>
    </row>
    <row r="93" spans="1:21" ht="15.75" customHeight="1" x14ac:dyDescent="0.25">
      <c r="A93" s="22"/>
    </row>
    <row r="94" spans="1:21" ht="15.75" customHeight="1" x14ac:dyDescent="0.25"/>
    <row r="95" spans="1:21" ht="15.75" customHeight="1" x14ac:dyDescent="0.25"/>
    <row r="96" spans="1:2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sheetData>
  <sheetProtection password="C6AC" sheet="1" objects="1" scenarios="1"/>
  <conditionalFormatting sqref="J8:AB13">
    <cfRule type="colorScale" priority="10">
      <colorScale>
        <cfvo type="min"/>
        <cfvo type="percentile" val="50"/>
        <cfvo type="max"/>
        <color rgb="FFF8696B"/>
        <color rgb="FFFFEB84"/>
        <color rgb="FF63BE7B"/>
      </colorScale>
    </cfRule>
  </conditionalFormatting>
  <conditionalFormatting sqref="R12">
    <cfRule type="expression" dxfId="12" priority="5">
      <formula>$O$13</formula>
    </cfRule>
  </conditionalFormatting>
  <conditionalFormatting sqref="B17:U19">
    <cfRule type="expression" dxfId="11" priority="3">
      <formula>"A A"</formula>
    </cfRule>
  </conditionalFormatting>
  <dataValidations count="3">
    <dataValidation type="list" allowBlank="1" showErrorMessage="1" errorTitle="ERREUR" error="Saisie obligatroire dans la liste" sqref="B43:U43 B31:U31 B33:U33 B35:U35 B37:U37 B39:U39 B41:U41 B29:U29 B25:U25 B27:U27">
      <formula1>Liste_eval</formula1>
    </dataValidation>
    <dataValidation type="list" allowBlank="1" showErrorMessage="1" sqref="B42:U42 B40:U40 B38:U38 B36:U36 B34:U34 B32:U32 B30:U30 B44:U44 B28:U28 B26:U26">
      <formula1>B$17:B$19</formula1>
    </dataValidation>
    <dataValidation type="list" allowBlank="1" showErrorMessage="1" sqref="A8:A13">
      <formula1>Liste_conc</formula1>
    </dataValidation>
  </dataValidations>
  <pageMargins left="0.7" right="0.7" top="0.75" bottom="0.75" header="0" footer="0"/>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5BB88764-AAD6-4C46-8522-C260C34EE152}">
            <xm:f>NOT(ISERROR(SEARCH(Paramètres!$J$9,'Groupe à 4 - 2x1'!B23)))</xm:f>
            <xm:f>Paramètres!$J$9</xm:f>
            <x14:dxf>
              <fill>
                <patternFill>
                  <bgColor rgb="FFFFC000"/>
                </patternFill>
              </fill>
            </x14:dxf>
          </x14:cfRule>
          <x14:cfRule type="containsText" priority="13" operator="containsText" id="{4E73B0A7-A10C-4061-B307-4F0326F730F4}">
            <xm:f>NOT(ISERROR(SEARCH(Paramètres!$J$6,'Groupe à 4 - 2x1'!B23)))</xm:f>
            <xm:f>Paramètres!$J$6</xm:f>
            <x14:dxf>
              <fill>
                <patternFill>
                  <bgColor theme="6" tint="0.39994506668294322"/>
                </patternFill>
              </fill>
            </x14:dxf>
          </x14:cfRule>
          <xm:sqref>B25:U25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FF00"/>
  </sheetPr>
  <dimension ref="A1:U1018"/>
  <sheetViews>
    <sheetView showGridLines="0" zoomScale="80" zoomScaleNormal="80" workbookViewId="0">
      <pane xSplit="1" topLeftCell="B1" activePane="topRight" state="frozen"/>
      <selection activeCell="D8" sqref="D8"/>
      <selection pane="topRight" activeCell="A19" sqref="A19"/>
    </sheetView>
  </sheetViews>
  <sheetFormatPr baseColWidth="10" defaultColWidth="14.42578125" defaultRowHeight="15" customHeight="1" x14ac:dyDescent="0.25"/>
  <cols>
    <col min="1" max="1" width="28.42578125" customWidth="1"/>
    <col min="2" max="21" width="20.28515625" customWidth="1"/>
    <col min="22" max="22" width="12" customWidth="1"/>
    <col min="23" max="28" width="6.5703125" customWidth="1"/>
  </cols>
  <sheetData>
    <row r="1" spans="1:18" ht="33.75" x14ac:dyDescent="0.5">
      <c r="A1" s="43" t="s">
        <v>192</v>
      </c>
      <c r="B1" s="1"/>
      <c r="C1" s="1"/>
      <c r="D1" s="1"/>
      <c r="E1" s="1"/>
      <c r="F1" s="1"/>
      <c r="G1" s="1"/>
      <c r="H1" s="1"/>
      <c r="I1" s="1"/>
      <c r="J1" s="1"/>
      <c r="K1" s="1"/>
      <c r="L1" s="1"/>
      <c r="M1" s="1"/>
      <c r="N1" s="1"/>
      <c r="O1" s="1"/>
      <c r="P1" s="1"/>
      <c r="Q1" s="1"/>
    </row>
    <row r="3" spans="1:18" ht="23.25" x14ac:dyDescent="0.35">
      <c r="A3" s="2" t="s">
        <v>1</v>
      </c>
    </row>
    <row r="4" spans="1:18" ht="23.25" x14ac:dyDescent="0.35">
      <c r="A4" s="2" t="s">
        <v>2</v>
      </c>
    </row>
    <row r="5" spans="1:18" ht="23.25" x14ac:dyDescent="0.35">
      <c r="A5" s="41" t="s">
        <v>128</v>
      </c>
    </row>
    <row r="7" spans="1:18" ht="87" customHeight="1" x14ac:dyDescent="0.35">
      <c r="A7" s="3" t="s">
        <v>3</v>
      </c>
      <c r="B7" s="49" t="s">
        <v>127</v>
      </c>
      <c r="C7" s="24" t="str">
        <f>Paramètres!J6</f>
        <v>ok avec shoot</v>
      </c>
      <c r="D7" s="25" t="str">
        <f>Paramètres!J7</f>
        <v>Ok sans tir</v>
      </c>
      <c r="E7" s="26" t="str">
        <f>Paramètres!J8</f>
        <v>Milieu franchi</v>
      </c>
      <c r="F7" s="27" t="str">
        <f>Paramètres!J9</f>
        <v>Milieu non franchi</v>
      </c>
      <c r="G7" s="37" t="s">
        <v>70</v>
      </c>
    </row>
    <row r="8" spans="1:18" ht="33.75" customHeight="1" x14ac:dyDescent="0.3">
      <c r="A8" s="143"/>
      <c r="B8" s="52" t="str">
        <f>IF(SUM($B$58:$U$58)=0,"Aucune",SUM($B$58:$U$58) &amp; " soit " &amp;CEILING( SUM($B$58:$U$58)/SUM($B$55:$U$57),0.001)*100 &amp; " %")</f>
        <v>Aucune</v>
      </c>
      <c r="C8" s="32">
        <f>IF(SUM($B$54:$U$54)=0,0,CEILING((SUM($B$54:$U$54)/SUM($B$54:$U$57))*100,0.1))</f>
        <v>0</v>
      </c>
      <c r="D8" s="33">
        <f>IF(SUM($B$55:$U$55)=0,0,CEILING((SUM($B$55:$U$55)/SUM($B$54:$U$57))*100,0.1))</f>
        <v>0</v>
      </c>
      <c r="E8" s="34">
        <f>IF(SUM($B$56:$U$56)=0,0,CEILING((SUM($B$56:$U$56)/SUM($B$54:$U$57))*100,0.1))</f>
        <v>0</v>
      </c>
      <c r="F8" s="35">
        <f>IF(SUM($B$57:$U$57)=0,0,CEILING((SUM($B$57:$U$57)/SUM($B$54:$U$57))*100,0.1))</f>
        <v>0</v>
      </c>
      <c r="G8" s="21" t="str">
        <f>IF(CHOOSE(Paramètres!$J$19,C8=0,AND(C8=0,D8=0),AND(C8=0,D8=0,E8=0),AND(C8=0,D8=0,E8=0,F8=0)),"Non évaluable",CHOOSE(Paramètres!$J$19,LOOKUP(C8,Paramètres!$G$7:$G$38,Paramètres!$H$7:$H$38),LOOKUP(SUM(C8,D8),Paramètres!$G$7:$G$38,Paramètres!$H$7:$H$38),LOOKUP(SUM(C8,D8,E8),Paramètres!$G$7:$G$38,Paramètres!$H$7:$H$38),LOOKUP(SUM(C8,D8,E8,F8),Paramètres!$G$7:$G$38,Paramètres!$H$7:$H$38)))</f>
        <v>Non évaluable</v>
      </c>
      <c r="I8" s="4"/>
      <c r="J8" s="4"/>
      <c r="K8" s="4"/>
      <c r="L8" s="4"/>
      <c r="M8" s="4"/>
      <c r="N8" s="4"/>
      <c r="P8" s="22" t="s">
        <v>123</v>
      </c>
    </row>
    <row r="9" spans="1:18" ht="33.75" customHeight="1" x14ac:dyDescent="0.3">
      <c r="A9" s="143"/>
      <c r="B9" s="52" t="str">
        <f>IF(SUM($B$65:$U$65)=0,"Aucune",SUM($B$65:$U$65) &amp; " soit " &amp;CEILING( SUM($B$65:$U$65)/SUM($B$62:$U$64),0.001)*100 &amp; " %")</f>
        <v>Aucune</v>
      </c>
      <c r="C9" s="32">
        <f>IF(SUM($B$61:$U$61)=0,0,CEILING((SUM($B$61:$U$61)/SUM($B$61:$U$64))*100,0.1))</f>
        <v>0</v>
      </c>
      <c r="D9" s="33">
        <f>IF(SUM($B$62:$U$62)=0,0,CEILING((SUM($B$62:$U$62)/SUM($B$61:$U$64))*100,0.1))</f>
        <v>0</v>
      </c>
      <c r="E9" s="34">
        <f>IF(SUM($B$63:$U$63)=0,0,CEILING((SUM($B$63:$U$63)/SUM($B$61:$U$64))*100,0.1))</f>
        <v>0</v>
      </c>
      <c r="F9" s="35">
        <f>IF(SUM($B$64:$U$64)=0,0,CEILING((SUM($B$64:$U$64)/SUM($B$61:$U$64))*100,0.1))</f>
        <v>0</v>
      </c>
      <c r="G9" s="21" t="str">
        <f>IF(CHOOSE(Paramètres!$J$19,C9=0,AND(C9=0,D9=0),AND(C9=0,D9=0,E9=0),AND(C9=0,D9=0,E9=0,F9=0)),"Non évaluable",CHOOSE(Paramètres!$J$19,LOOKUP(C9,Paramètres!$G$7:$G$38,Paramètres!$H$7:$H$38),LOOKUP(SUM(C9,D9),Paramètres!$G$7:$G$38,Paramètres!$H$7:$H$38),LOOKUP(SUM(C9,D9,E9),Paramètres!$G$7:$G$38,Paramètres!$H$7:$H$38),LOOKUP(SUM(C9,D9,E9,F9),Paramètres!$G$7:$G$38,Paramètres!$H$7:$H$38)))</f>
        <v>Non évaluable</v>
      </c>
      <c r="I9" s="4"/>
      <c r="J9" s="50" t="s">
        <v>129</v>
      </c>
      <c r="K9" s="4"/>
      <c r="L9" s="4"/>
      <c r="M9" s="4"/>
      <c r="N9" s="4"/>
      <c r="P9" s="22" t="s">
        <v>124</v>
      </c>
    </row>
    <row r="10" spans="1:18" ht="33.75" customHeight="1" x14ac:dyDescent="0.3">
      <c r="A10" s="143"/>
      <c r="B10" s="52" t="str">
        <f>IF(SUM($B$72:$U$72)=0,"Aucune",SUM($B$72:$U$72) &amp; " soit " &amp;CEILING( SUM($B$72:$U$72)/SUM($B$69:$U$71),0.001)*100 &amp; " %")</f>
        <v>Aucune</v>
      </c>
      <c r="C10" s="32">
        <f>IF(SUM($B$68:$U$68)=0,0,CEILING((SUM($B$68:$U$68)/SUM($B$68:$U$71))*100,0.1))</f>
        <v>0</v>
      </c>
      <c r="D10" s="33">
        <f>IF(SUM($B$69:$U$69)=0,0,CEILING((SUM($B$69:$U$69)/SUM($B$68:$U$71))*100,0.1))</f>
        <v>0</v>
      </c>
      <c r="E10" s="34">
        <f>IF(SUM($B$70:$U$70)=0,0,CEILING((SUM($B$70:$U$70)/SUM($B$68:$U$71))*100,0.1))</f>
        <v>0</v>
      </c>
      <c r="F10" s="35">
        <f>IF(SUM($B$71:$U$71)=0,0,CEILING((SUM($B$71:$U$71)/SUM($B$68:$U$71))*100,0.1))</f>
        <v>0</v>
      </c>
      <c r="G10" s="21" t="str">
        <f>IF(CHOOSE(Paramètres!$J$19,C10=0,AND(C10=0,D10=0),AND(C10=0,D10=0,E10=0),AND(C10=0,D10=0,E10=0,F10=0)),"Non évaluable",CHOOSE(Paramètres!$J$19,LOOKUP(C10,Paramètres!$G$7:$G$38,Paramètres!$H$7:$H$38),LOOKUP(SUM(C10,D10),Paramètres!$G$7:$G$38,Paramètres!$H$7:$H$38),LOOKUP(SUM(C10,D10,E10),Paramètres!$G$7:$G$38,Paramètres!$H$7:$H$38),LOOKUP(SUM(C10,D10,E10,F10),Paramètres!$G$7:$G$38,Paramètres!$H$7:$H$38)))</f>
        <v>Non évaluable</v>
      </c>
      <c r="I10" s="4"/>
      <c r="J10" s="50" t="s">
        <v>122</v>
      </c>
      <c r="K10" s="4"/>
      <c r="L10" s="4"/>
      <c r="M10" s="4"/>
      <c r="N10" s="4"/>
    </row>
    <row r="11" spans="1:18" ht="33.75" customHeight="1" x14ac:dyDescent="0.3">
      <c r="A11" s="143"/>
      <c r="B11" s="52" t="str">
        <f>IF(SUM($B$79:$U$79)=0,"Aucune",SUM($B$79:$U$79) &amp; " soit " &amp;CEILING( SUM($B$79:$U$79)/SUM($B$76:$U$78),0.001)*100 &amp; " %")</f>
        <v>Aucune</v>
      </c>
      <c r="C11" s="32">
        <f>IF(SUM($B$75:$U$75)=0,0,CEILING((SUM($B$75:$U$75)/SUM($B$75:$U$78))*100,0.1))</f>
        <v>0</v>
      </c>
      <c r="D11" s="33">
        <f>IF(SUM($B$76:$U$76)=0,0,CEILING((SUM($B$76:$U$76)/SUM($B$75:$U$78))*100,0.1))</f>
        <v>0</v>
      </c>
      <c r="E11" s="34">
        <f>IF(SUM($B$77:$U$77)=0,0,CEILING((SUM($B$77:$U$77)/SUM($B$75:$U$78))*100,0.1))</f>
        <v>0</v>
      </c>
      <c r="F11" s="35">
        <f>IF(SUM($B$78:$U$78)=0,0,CEILING((SUM($B$78:$U$78)/SUM($B$75:$U$78))*100,0.1))</f>
        <v>0</v>
      </c>
      <c r="G11" s="21" t="str">
        <f>IF(CHOOSE(Paramètres!$J$19,C11=0,AND(C11=0,D11=0),AND(C11=0,D11=0,E11=0),AND(C11=0,D11=0,E11=0,F11=0)),"Non évaluable",CHOOSE(Paramètres!$J$19,LOOKUP(C11,Paramètres!$G$7:$G$38,Paramètres!$H$7:$H$38),LOOKUP(SUM(C11,D11),Paramètres!$G$7:$G$38,Paramètres!$H$7:$H$38),LOOKUP(SUM(C11,D11,E11),Paramètres!$G$7:$G$38,Paramètres!$H$7:$H$38),LOOKUP(SUM(C11,D11,E11,F11),Paramètres!$G$7:$G$38,Paramètres!$H$7:$H$38)))</f>
        <v>Non évaluable</v>
      </c>
      <c r="I11" s="5"/>
      <c r="J11" s="50" t="s">
        <v>120</v>
      </c>
      <c r="K11" s="50"/>
      <c r="L11" s="50"/>
      <c r="M11" s="50"/>
      <c r="N11" s="5"/>
    </row>
    <row r="12" spans="1:18" ht="33.75" customHeight="1" x14ac:dyDescent="0.3">
      <c r="A12" s="147"/>
      <c r="B12" s="67" t="str">
        <f>IF(SUM($B$86:$U$86)=0,"Aucune",SUM($B$86:$U$86) &amp; " soit " &amp;CEILING( SUM($B$86:$U$86)/SUM($B$83:$U$85),0.001)*100 &amp; " %")</f>
        <v>Aucune</v>
      </c>
      <c r="C12" s="68">
        <f>IF(SUM($B$82:$U$82)=0,0,CEILING((SUM($B$82:$U$82)/SUM($C$82:$V$85))*100,0.1))</f>
        <v>0</v>
      </c>
      <c r="D12" s="69">
        <f>IF(SUM($B$83:$U$83)=0,0,CEILING((SUM($B$83:$U$83)/SUM($C$82:$V$85))*100,0.1))</f>
        <v>0</v>
      </c>
      <c r="E12" s="70">
        <f>IF(SUM($B$84:$U$84)=0,0,CEILING((SUM($B$84:$U$84)/SUM($C$82:$V$85))*100,0.1))</f>
        <v>0</v>
      </c>
      <c r="F12" s="71">
        <f>IF(SUM($B$85:$U$85)=0,0,CEILING((SUM($B$85:$U$85)/SUM($C$82:$V$85))*100,0.1))</f>
        <v>0</v>
      </c>
      <c r="G12" s="21" t="str">
        <f>IF(CHOOSE(Paramètres!$J$19,C12=0,AND(C12=0,D12=0),AND(C12=0,D12=0,E12=0),AND(C12=0,D12=0,E12=0,F12=0)),"Non évaluable",CHOOSE(Paramètres!$J$19,LOOKUP(C12,Paramètres!$G$7:$G$38,Paramètres!$H$7:$H$38),LOOKUP(SUM(C12,D12),Paramètres!$G$7:$G$38,Paramètres!$H$7:$H$38),LOOKUP(SUM(C12,D12,E12),Paramètres!$G$7:$G$38,Paramètres!$H$7:$H$38),LOOKUP(SUM(C12,D12,E12,F12),Paramètres!$G$7:$G$38,Paramètres!$H$7:$H$38)))</f>
        <v>Non évaluable</v>
      </c>
      <c r="I12" s="5"/>
      <c r="J12" s="50" t="s">
        <v>121</v>
      </c>
      <c r="K12" s="50"/>
      <c r="L12" s="50"/>
      <c r="M12" s="50"/>
      <c r="N12" s="5"/>
      <c r="R12" s="22"/>
    </row>
    <row r="13" spans="1:18" ht="33.75" customHeight="1" x14ac:dyDescent="0.3">
      <c r="A13" s="148"/>
      <c r="B13" s="72" t="str">
        <f>IF(SUM($B$93:$U$93)=0,"Aucune",SUM($B$93:$U$93) &amp; " soit " &amp;CEILING( SUM($B$93:$U$93)/SUM($B$90:$U$92),0.01)*100 &amp; " %")</f>
        <v>Aucune</v>
      </c>
      <c r="C13" s="32">
        <f>IF(SUM($B$89:$U$89)=0,0,CEILING((SUM($B$89:$U$89)/SUM($C$89:$V$92))*100,0.1))</f>
        <v>0</v>
      </c>
      <c r="D13" s="33">
        <f>IF(SUM($B$90:$U$90)=0,0,CEILING((SUM($B$90:$U$90)/SUM($C$89:$V$92))*100,0.1))</f>
        <v>0</v>
      </c>
      <c r="E13" s="34">
        <f>IF(SUM($B$91:$U$91)=0,0,CEILING((SUM($B$91:$U$91)/SUM($C$89:$V$92))*100,0.1))</f>
        <v>0</v>
      </c>
      <c r="F13" s="35">
        <f>IF(SUM($B$92:$U$92)=0,0,CEILING((SUM($B$92:$U$92)/SUM($C$89:$V$92))*100,0.1))</f>
        <v>0</v>
      </c>
      <c r="G13" s="21" t="str">
        <f>IF(CHOOSE(Paramètres!$J$19,C13=0,AND(C13=0,D13=0),AND(C13=0,D13=0,E13=0),AND(C13=0,D13=0,E13=0,F13=0)),"Non évaluable",CHOOSE(Paramètres!$J$19,LOOKUP(C13,Paramètres!$G$7:$G$38,Paramètres!$H$7:$H$38),LOOKUP(SUM(C13,D13),Paramètres!$G$7:$G$38,Paramètres!$H$7:$H$38),LOOKUP(SUM(C13,D13,E13),Paramètres!$G$7:$G$38,Paramètres!$H$7:$H$38),LOOKUP(SUM(C13,D13,E13,F13),Paramètres!$G$7:$G$38,Paramètres!$H$7:$H$38)))</f>
        <v>Non évaluable</v>
      </c>
      <c r="I13" s="5"/>
      <c r="J13" s="50"/>
      <c r="K13" s="50"/>
      <c r="L13" s="50"/>
      <c r="M13" s="50"/>
      <c r="N13" s="5"/>
      <c r="R13" s="22"/>
    </row>
    <row r="14" spans="1:18" ht="33.75" customHeight="1" x14ac:dyDescent="0.25">
      <c r="A14" s="149"/>
      <c r="B14" s="142" t="s">
        <v>151</v>
      </c>
      <c r="C14" s="142"/>
      <c r="D14" s="142"/>
      <c r="E14" s="142"/>
      <c r="F14" s="142"/>
      <c r="G14" s="142"/>
      <c r="I14" s="5"/>
      <c r="J14" s="5"/>
      <c r="K14" s="5"/>
      <c r="L14" s="5"/>
      <c r="M14" s="5"/>
      <c r="N14" s="5"/>
      <c r="O14" s="22" t="s">
        <v>100</v>
      </c>
    </row>
    <row r="16" spans="1:18" ht="21" x14ac:dyDescent="0.35">
      <c r="A16" s="6" t="s">
        <v>6</v>
      </c>
      <c r="B16" s="7"/>
    </row>
    <row r="17" spans="1:21" s="48" customFormat="1" ht="15.75" x14ac:dyDescent="0.25">
      <c r="A17" s="47" t="s">
        <v>7</v>
      </c>
      <c r="B17" s="47" t="s">
        <v>83</v>
      </c>
      <c r="C17" s="47" t="s">
        <v>84</v>
      </c>
      <c r="D17" s="47" t="s">
        <v>85</v>
      </c>
      <c r="E17" s="47" t="s">
        <v>86</v>
      </c>
      <c r="F17" s="47" t="s">
        <v>87</v>
      </c>
      <c r="G17" s="47" t="s">
        <v>88</v>
      </c>
      <c r="H17" s="47" t="s">
        <v>104</v>
      </c>
      <c r="I17" s="47" t="s">
        <v>105</v>
      </c>
      <c r="J17" s="47" t="s">
        <v>106</v>
      </c>
      <c r="K17" s="47" t="s">
        <v>107</v>
      </c>
      <c r="L17" s="47" t="s">
        <v>108</v>
      </c>
      <c r="M17" s="47" t="s">
        <v>109</v>
      </c>
      <c r="N17" s="47" t="s">
        <v>110</v>
      </c>
      <c r="O17" s="47" t="s">
        <v>111</v>
      </c>
      <c r="P17" s="47" t="s">
        <v>112</v>
      </c>
      <c r="Q17" s="47" t="s">
        <v>113</v>
      </c>
      <c r="R17" s="47" t="s">
        <v>114</v>
      </c>
      <c r="S17" s="47" t="s">
        <v>115</v>
      </c>
      <c r="T17" s="47" t="s">
        <v>116</v>
      </c>
      <c r="U17" s="47" t="s">
        <v>117</v>
      </c>
    </row>
    <row r="18" spans="1:21" ht="21" x14ac:dyDescent="0.25">
      <c r="A18" s="39" t="s">
        <v>103</v>
      </c>
      <c r="B18" s="14" t="str">
        <f>IF($A$8="","",$A$8)</f>
        <v/>
      </c>
      <c r="C18" s="14" t="str">
        <f t="shared" ref="C18:D18" si="0">IF($A$8="","",$A$8)</f>
        <v/>
      </c>
      <c r="D18" s="14" t="str">
        <f t="shared" si="0"/>
        <v/>
      </c>
      <c r="E18" s="14" t="str">
        <f>IF($A$9="","",$A$9)</f>
        <v/>
      </c>
      <c r="F18" s="14" t="str">
        <f>IF($A$9="","",$A$9)</f>
        <v/>
      </c>
      <c r="G18" s="14" t="str">
        <f>IF($A$9="","",$A$9)</f>
        <v/>
      </c>
      <c r="H18" s="14" t="str">
        <f>IF($A$9="","",$A$9)</f>
        <v/>
      </c>
      <c r="I18" s="14" t="str">
        <f>IF($A$10="","",$A$10)</f>
        <v/>
      </c>
      <c r="J18" s="14" t="str">
        <f>IF($A$10="","",$A$10)</f>
        <v/>
      </c>
      <c r="K18" s="14" t="str">
        <f>IF($A$10="","",$A$10)</f>
        <v/>
      </c>
      <c r="L18" s="14" t="str">
        <f>IF($A$11="","",$A$11)</f>
        <v/>
      </c>
      <c r="M18" s="14" t="str">
        <f t="shared" ref="M18:Q18" si="1">IF($A$8="","",$A$8)</f>
        <v/>
      </c>
      <c r="N18" s="14" t="str">
        <f t="shared" si="1"/>
        <v/>
      </c>
      <c r="O18" s="14" t="str">
        <f t="shared" si="1"/>
        <v/>
      </c>
      <c r="P18" s="14" t="str">
        <f t="shared" si="1"/>
        <v/>
      </c>
      <c r="Q18" s="14" t="str">
        <f t="shared" si="1"/>
        <v/>
      </c>
      <c r="R18" s="14" t="str">
        <f>IF($A$9="","",$A$9)</f>
        <v/>
      </c>
      <c r="S18" s="14" t="str">
        <f>IF($A$9="","",$A$9)</f>
        <v/>
      </c>
      <c r="T18" s="14" t="str">
        <f t="shared" ref="T18:U18" si="2">IF($A$8="","",$A$8)</f>
        <v/>
      </c>
      <c r="U18" s="14" t="str">
        <f t="shared" si="2"/>
        <v/>
      </c>
    </row>
    <row r="19" spans="1:21" ht="21" x14ac:dyDescent="0.25">
      <c r="A19" s="39" t="s">
        <v>103</v>
      </c>
      <c r="B19" s="14" t="str">
        <f>IF($A$9="","",$A$9)</f>
        <v/>
      </c>
      <c r="C19" s="14" t="str">
        <f>IF($A$9="","",$A$9)</f>
        <v/>
      </c>
      <c r="D19" s="14" t="str">
        <f>IF($A$9="","",$A$9)</f>
        <v/>
      </c>
      <c r="E19" s="14" t="str">
        <f>IF($A$10="","",$A$10)</f>
        <v/>
      </c>
      <c r="F19" s="14" t="str">
        <f>IF($A$11="","",$A$11)</f>
        <v/>
      </c>
      <c r="G19" s="14" t="str">
        <f>IF($A$12="","",$A$12)</f>
        <v/>
      </c>
      <c r="H19" s="14" t="str">
        <f>IF($A$10="","",$A$10)</f>
        <v/>
      </c>
      <c r="I19" s="14" t="str">
        <f>IF($A$11="","",$A$11)</f>
        <v/>
      </c>
      <c r="J19" s="14" t="str">
        <f>IF($A$11="","",$A$11)</f>
        <v/>
      </c>
      <c r="K19" s="14" t="str">
        <f>IF($A$12="","",$A$12)</f>
        <v/>
      </c>
      <c r="L19" s="14" t="str">
        <f>IF($A$12="","",$A$12)</f>
        <v/>
      </c>
      <c r="M19" s="14" t="str">
        <f>IF($A$9="","",$A$9)</f>
        <v/>
      </c>
      <c r="N19" s="14" t="str">
        <f>IF($A$10="","",$A$10)</f>
        <v/>
      </c>
      <c r="O19" s="14" t="str">
        <f>IF($A$10="","",$A$10)</f>
        <v/>
      </c>
      <c r="P19" s="14" t="str">
        <f>IF($A$10="","",$A$10)</f>
        <v/>
      </c>
      <c r="Q19" s="14" t="str">
        <f>IF($A$12="","",$A$12)</f>
        <v/>
      </c>
      <c r="R19" s="14" t="str">
        <f>IF($A$10="","",$A$10)</f>
        <v/>
      </c>
      <c r="S19" s="14" t="str">
        <f>IF($A$11="","",$A$11)</f>
        <v/>
      </c>
      <c r="T19" s="14" t="str">
        <f>IF($A$11="","",$A$11)</f>
        <v/>
      </c>
      <c r="U19" s="14" t="str">
        <f>IF($A$11="","",$A$11)</f>
        <v/>
      </c>
    </row>
    <row r="20" spans="1:21" ht="21" x14ac:dyDescent="0.25">
      <c r="A20" s="39" t="s">
        <v>103</v>
      </c>
      <c r="B20" s="14" t="str">
        <f>IF($A$10="","",$A$10)</f>
        <v/>
      </c>
      <c r="C20" s="14" t="str">
        <f>IF($A$12="","",$A$12)</f>
        <v/>
      </c>
      <c r="D20" s="14" t="str">
        <f>IF($A$11="","",$A$11)</f>
        <v/>
      </c>
      <c r="E20" s="14" t="str">
        <f>IF($A$14="","",$A$14)</f>
        <v/>
      </c>
      <c r="F20" s="14" t="str">
        <f>IF($A$14="","",$A$14)</f>
        <v/>
      </c>
      <c r="G20" s="14" t="str">
        <f>IF($A$14="","",$A$14)</f>
        <v/>
      </c>
      <c r="H20" s="14" t="str">
        <f>IF($A$11="","",$A$11)</f>
        <v/>
      </c>
      <c r="I20" s="14" t="str">
        <f>IF($A$12="","",$A$12)</f>
        <v/>
      </c>
      <c r="J20" s="14" t="str">
        <f>IF($A$14="","",$A$14)</f>
        <v/>
      </c>
      <c r="K20" s="14" t="str">
        <f>IF($A$14="","",$A$14)</f>
        <v/>
      </c>
      <c r="L20" s="14" t="str">
        <f>IF($A$14="","",$A$14)</f>
        <v/>
      </c>
      <c r="M20" s="14" t="str">
        <f>IF($A$14="","",$A$14)</f>
        <v/>
      </c>
      <c r="N20" s="14" t="str">
        <f>IF($A$11="","",$A$11)</f>
        <v/>
      </c>
      <c r="O20" s="14" t="str">
        <f>IF($A$14="","",$A$14)</f>
        <v/>
      </c>
      <c r="P20" s="14" t="str">
        <f>IF($A$12="","",$A$12)</f>
        <v/>
      </c>
      <c r="Q20" s="14" t="str">
        <f>IF($A$14="","",$A$14)</f>
        <v/>
      </c>
      <c r="R20" s="14" t="str">
        <f>IF($A$12="","",$A$12)</f>
        <v/>
      </c>
      <c r="S20" s="14" t="str">
        <f>IF($A$12="","",$A$12)</f>
        <v/>
      </c>
      <c r="T20" s="14" t="str">
        <f>IF($A$12="","",$A$12)</f>
        <v/>
      </c>
      <c r="U20" s="14" t="str">
        <f>IF($A$14="","",$A$14)</f>
        <v/>
      </c>
    </row>
    <row r="21" spans="1:21" ht="18.75" x14ac:dyDescent="0.25">
      <c r="A21" s="42" t="s">
        <v>130</v>
      </c>
      <c r="B21" s="16" t="str">
        <f>IF($A$12="","",$A$12)</f>
        <v/>
      </c>
      <c r="C21" s="16" t="str">
        <f>IF($A$11="","",$A$11)</f>
        <v/>
      </c>
      <c r="D21" s="16" t="str">
        <f>IF($A$12="","",$A$12)</f>
        <v/>
      </c>
      <c r="E21" s="16" t="str">
        <f>IF($A$12="","",$A$12)</f>
        <v/>
      </c>
      <c r="F21" s="16" t="str">
        <f>IF($A$12="","",$A$12)</f>
        <v/>
      </c>
      <c r="G21" s="16" t="str">
        <f>IF($A$11="","",$A$11)</f>
        <v/>
      </c>
      <c r="H21" s="16" t="str">
        <f>IF($A$14="","",$A$14)</f>
        <v/>
      </c>
      <c r="I21" s="16" t="str">
        <f>IF($A$14="","",$A$14)</f>
        <v/>
      </c>
      <c r="J21" s="16" t="str">
        <f>IF($A$12="","",$A$12)</f>
        <v/>
      </c>
      <c r="K21" s="16" t="str">
        <f>IF($A$11="","",$A$11)</f>
        <v/>
      </c>
      <c r="L21" s="16" t="str">
        <f>IF($A$10="","",$A$10)</f>
        <v/>
      </c>
      <c r="M21" s="16" t="str">
        <f>IF($A$11="","",$A$11)</f>
        <v/>
      </c>
      <c r="N21" s="16" t="str">
        <f>IF($A$14="","",$A$14)</f>
        <v/>
      </c>
      <c r="O21" s="16" t="str">
        <f>IF($A$11="","",$A$11)</f>
        <v/>
      </c>
      <c r="P21" s="16" t="str">
        <f>IF($A$14="","",$A$14)</f>
        <v/>
      </c>
      <c r="Q21" s="16" t="str">
        <f>IF($A$9="","",$A$9)</f>
        <v/>
      </c>
      <c r="R21" s="16" t="str">
        <f>IF($A$14="","",$A$14)</f>
        <v/>
      </c>
      <c r="S21" s="16" t="str">
        <f>IF($A$14="","",$A$14)</f>
        <v/>
      </c>
      <c r="T21" s="16" t="str">
        <f>IF($A$14="","",$A$14)</f>
        <v/>
      </c>
      <c r="U21" s="16" t="str">
        <f>IF($A$12="","",$A$12)</f>
        <v/>
      </c>
    </row>
    <row r="22" spans="1:21" ht="18.75" x14ac:dyDescent="0.25">
      <c r="A22" s="42" t="s">
        <v>130</v>
      </c>
      <c r="B22" s="45" t="str">
        <f>IF($A$11="","",$A$11)</f>
        <v/>
      </c>
      <c r="C22" s="16" t="str">
        <f>IF($A$10="","",$A$10)</f>
        <v/>
      </c>
      <c r="D22" s="16" t="str">
        <f>IF($A$10="","",$A$10)</f>
        <v/>
      </c>
      <c r="E22" s="16" t="str">
        <f>IF($A$11="","",$A$11)</f>
        <v/>
      </c>
      <c r="F22" s="16" t="str">
        <f>IF($A$10="","",$A$10)</f>
        <v/>
      </c>
      <c r="G22" s="16" t="str">
        <f>IF($A$10="","",$A$10)</f>
        <v/>
      </c>
      <c r="H22" s="16" t="str">
        <f>IF($A$12="","",$A$12)</f>
        <v/>
      </c>
      <c r="I22" s="16" t="str">
        <f t="shared" ref="I22:L22" si="3">IF($A$8="","",$A$8)</f>
        <v/>
      </c>
      <c r="J22" s="16" t="str">
        <f t="shared" si="3"/>
        <v/>
      </c>
      <c r="K22" s="16" t="str">
        <f t="shared" si="3"/>
        <v/>
      </c>
      <c r="L22" s="16" t="str">
        <f t="shared" si="3"/>
        <v/>
      </c>
      <c r="M22" s="16" t="str">
        <f>IF($A$10="","",$A$10)</f>
        <v/>
      </c>
      <c r="N22" s="16" t="str">
        <f>IF($A$9="","",$A$9)</f>
        <v/>
      </c>
      <c r="O22" s="16" t="str">
        <f>IF($A$9="","",$A$9)</f>
        <v/>
      </c>
      <c r="P22" s="16" t="str">
        <f>IF($A$9="","",$A$9)</f>
        <v/>
      </c>
      <c r="Q22" s="16" t="str">
        <f>IF($A$10="","",$A$10)</f>
        <v/>
      </c>
      <c r="R22" s="16" t="str">
        <f t="shared" ref="R22:S22" si="4">IF($A$8="","",$A$8)</f>
        <v/>
      </c>
      <c r="S22" s="16" t="str">
        <f t="shared" si="4"/>
        <v/>
      </c>
      <c r="T22" s="16" t="str">
        <f>IF($A$9="","",$A$9)</f>
        <v/>
      </c>
      <c r="U22" s="16" t="str">
        <f>IF($A$9="","",$A$9)</f>
        <v/>
      </c>
    </row>
    <row r="23" spans="1:21" ht="21" x14ac:dyDescent="0.25">
      <c r="A23" s="44" t="s">
        <v>0</v>
      </c>
      <c r="B23" s="46" t="str">
        <f>IF($A$14="","",$A$14)</f>
        <v/>
      </c>
      <c r="C23" s="46" t="str">
        <f>IF($A$14="","",$A$14)</f>
        <v/>
      </c>
      <c r="D23" s="46" t="str">
        <f>IF($A$14="","",$A$14)</f>
        <v/>
      </c>
      <c r="E23" s="46" t="str">
        <f t="shared" ref="E23:H23" si="5">IF($A$8="","",$A$8)</f>
        <v/>
      </c>
      <c r="F23" s="46" t="str">
        <f t="shared" si="5"/>
        <v/>
      </c>
      <c r="G23" s="46" t="str">
        <f t="shared" si="5"/>
        <v/>
      </c>
      <c r="H23" s="46" t="str">
        <f t="shared" si="5"/>
        <v/>
      </c>
      <c r="I23" s="46" t="str">
        <f>IF($A$9="","",$A$9)</f>
        <v/>
      </c>
      <c r="J23" s="46" t="str">
        <f>IF($A$9="","",$A$9)</f>
        <v/>
      </c>
      <c r="K23" s="46" t="str">
        <f>IF($A$9="","",$A$9)</f>
        <v/>
      </c>
      <c r="L23" s="46" t="str">
        <f>IF($A$9="","",$A$9)</f>
        <v/>
      </c>
      <c r="M23" s="46" t="str">
        <f>IF($A$12="","",$A$12)</f>
        <v/>
      </c>
      <c r="N23" s="46" t="str">
        <f>IF($A$12="","",$A$12)</f>
        <v/>
      </c>
      <c r="O23" s="46" t="str">
        <f>IF($A$12="","",$A$12)</f>
        <v/>
      </c>
      <c r="P23" s="46" t="str">
        <f>IF($A$11="","",$A$11)</f>
        <v/>
      </c>
      <c r="Q23" s="46" t="str">
        <f>IF($A$11="","",$A$11)</f>
        <v/>
      </c>
      <c r="R23" s="46" t="str">
        <f>IF($A$11="","",$A$11)</f>
        <v/>
      </c>
      <c r="S23" s="46" t="str">
        <f>IF($A$10="","",$A$10)</f>
        <v/>
      </c>
      <c r="T23" s="46" t="str">
        <f>IF($A$10="","",$A$10)</f>
        <v/>
      </c>
      <c r="U23" s="46" t="str">
        <f>IF($A$10="","",$A$10)</f>
        <v/>
      </c>
    </row>
    <row r="24" spans="1:21" ht="15.75" customHeight="1" x14ac:dyDescent="0.25">
      <c r="A24" s="18"/>
      <c r="B24" s="18"/>
      <c r="C24" s="18"/>
      <c r="D24" s="18"/>
      <c r="E24" s="18"/>
      <c r="F24" s="18"/>
      <c r="G24" s="18"/>
      <c r="H24" s="18"/>
      <c r="I24" s="18"/>
      <c r="J24" s="18"/>
      <c r="K24" s="18"/>
      <c r="L24" s="18"/>
      <c r="M24" s="18"/>
      <c r="N24" s="18"/>
      <c r="O24" s="18"/>
      <c r="P24" s="18"/>
      <c r="Q24" s="18"/>
      <c r="R24" s="18"/>
      <c r="S24" s="18"/>
      <c r="T24" s="18"/>
      <c r="U24" s="18"/>
    </row>
    <row r="25" spans="1:21" ht="15.75" customHeight="1" x14ac:dyDescent="0.25">
      <c r="A25" s="19" t="s">
        <v>12</v>
      </c>
      <c r="B25" s="20"/>
      <c r="C25" s="18"/>
      <c r="D25" s="18"/>
      <c r="E25" s="18"/>
      <c r="F25" s="18"/>
      <c r="G25" s="18"/>
      <c r="H25" s="18"/>
      <c r="I25" s="18"/>
      <c r="J25" s="18"/>
      <c r="K25" s="18"/>
      <c r="L25" s="18"/>
      <c r="M25" s="18"/>
      <c r="N25" s="18"/>
      <c r="O25" s="18"/>
      <c r="P25" s="18"/>
      <c r="Q25" s="18"/>
      <c r="R25" s="18"/>
      <c r="S25" s="18"/>
      <c r="T25" s="18"/>
      <c r="U25" s="18"/>
    </row>
    <row r="26" spans="1:21" ht="18" customHeight="1" x14ac:dyDescent="0.25">
      <c r="A26" s="29" t="s">
        <v>17</v>
      </c>
      <c r="B26" s="144"/>
      <c r="C26" s="144"/>
      <c r="D26" s="144"/>
      <c r="E26" s="144"/>
      <c r="F26" s="144"/>
      <c r="G26" s="144"/>
      <c r="H26" s="144"/>
      <c r="I26" s="144"/>
      <c r="J26" s="144"/>
      <c r="K26" s="144"/>
      <c r="L26" s="144"/>
      <c r="M26" s="144"/>
      <c r="N26" s="144"/>
      <c r="O26" s="144"/>
      <c r="P26" s="144"/>
      <c r="Q26" s="144"/>
      <c r="R26" s="144"/>
      <c r="S26" s="144"/>
      <c r="T26" s="144"/>
      <c r="U26" s="144"/>
    </row>
    <row r="27" spans="1:21" ht="18" customHeight="1" x14ac:dyDescent="0.25">
      <c r="A27" s="30" t="s">
        <v>89</v>
      </c>
      <c r="B27" s="145"/>
      <c r="C27" s="145"/>
      <c r="D27" s="145"/>
      <c r="E27" s="145"/>
      <c r="F27" s="145"/>
      <c r="G27" s="145"/>
      <c r="H27" s="145"/>
      <c r="I27" s="145"/>
      <c r="J27" s="145"/>
      <c r="K27" s="145"/>
      <c r="L27" s="145"/>
      <c r="M27" s="145"/>
      <c r="N27" s="145"/>
      <c r="O27" s="145"/>
      <c r="P27" s="145"/>
      <c r="Q27" s="145"/>
      <c r="R27" s="145"/>
      <c r="S27" s="145"/>
      <c r="T27" s="145"/>
      <c r="U27" s="145"/>
    </row>
    <row r="28" spans="1:21" ht="18" customHeight="1" x14ac:dyDescent="0.25">
      <c r="A28" s="29" t="s">
        <v>19</v>
      </c>
      <c r="B28" s="144"/>
      <c r="C28" s="144"/>
      <c r="D28" s="144"/>
      <c r="E28" s="144"/>
      <c r="F28" s="144"/>
      <c r="G28" s="144"/>
      <c r="H28" s="144"/>
      <c r="I28" s="144"/>
      <c r="J28" s="144"/>
      <c r="K28" s="144"/>
      <c r="L28" s="144"/>
      <c r="M28" s="144"/>
      <c r="N28" s="144"/>
      <c r="O28" s="144"/>
      <c r="P28" s="144"/>
      <c r="Q28" s="144"/>
      <c r="R28" s="144"/>
      <c r="S28" s="144"/>
      <c r="T28" s="144"/>
      <c r="U28" s="144"/>
    </row>
    <row r="29" spans="1:21" ht="18" customHeight="1" x14ac:dyDescent="0.25">
      <c r="A29" s="51" t="s">
        <v>89</v>
      </c>
      <c r="B29" s="145"/>
      <c r="C29" s="145"/>
      <c r="D29" s="145"/>
      <c r="E29" s="145"/>
      <c r="F29" s="145"/>
      <c r="G29" s="145"/>
      <c r="H29" s="145"/>
      <c r="I29" s="145"/>
      <c r="J29" s="145"/>
      <c r="K29" s="145"/>
      <c r="L29" s="145"/>
      <c r="M29" s="145"/>
      <c r="N29" s="145"/>
      <c r="O29" s="145"/>
      <c r="P29" s="145"/>
      <c r="Q29" s="145"/>
      <c r="R29" s="145"/>
      <c r="S29" s="145"/>
      <c r="T29" s="145"/>
      <c r="U29" s="145"/>
    </row>
    <row r="30" spans="1:21" ht="18" customHeight="1" x14ac:dyDescent="0.25">
      <c r="A30" s="29" t="s">
        <v>20</v>
      </c>
      <c r="B30" s="146"/>
      <c r="C30" s="144"/>
      <c r="D30" s="144"/>
      <c r="E30" s="146"/>
      <c r="F30" s="146"/>
      <c r="G30" s="146"/>
      <c r="H30" s="146"/>
      <c r="I30" s="146"/>
      <c r="J30" s="146"/>
      <c r="K30" s="146"/>
      <c r="L30" s="146"/>
      <c r="M30" s="146"/>
      <c r="N30" s="146"/>
      <c r="O30" s="146"/>
      <c r="P30" s="146"/>
      <c r="Q30" s="146"/>
      <c r="R30" s="146"/>
      <c r="S30" s="146"/>
      <c r="T30" s="146"/>
      <c r="U30" s="146"/>
    </row>
    <row r="31" spans="1:21" ht="18" customHeight="1" x14ac:dyDescent="0.25">
      <c r="A31" s="30" t="s">
        <v>89</v>
      </c>
      <c r="B31" s="145"/>
      <c r="C31" s="145"/>
      <c r="D31" s="145"/>
      <c r="E31" s="145"/>
      <c r="F31" s="145"/>
      <c r="G31" s="145"/>
      <c r="H31" s="145"/>
      <c r="I31" s="145"/>
      <c r="J31" s="145"/>
      <c r="K31" s="145"/>
      <c r="L31" s="145"/>
      <c r="M31" s="145"/>
      <c r="N31" s="145"/>
      <c r="O31" s="145"/>
      <c r="P31" s="145"/>
      <c r="Q31" s="145"/>
      <c r="R31" s="145"/>
      <c r="S31" s="145"/>
      <c r="T31" s="145"/>
      <c r="U31" s="145"/>
    </row>
    <row r="32" spans="1:21" ht="18" customHeight="1" x14ac:dyDescent="0.25">
      <c r="A32" s="29" t="s">
        <v>22</v>
      </c>
      <c r="B32" s="144"/>
      <c r="C32" s="144"/>
      <c r="D32" s="144"/>
      <c r="E32" s="144"/>
      <c r="F32" s="144"/>
      <c r="G32" s="144"/>
      <c r="H32" s="144"/>
      <c r="I32" s="144"/>
      <c r="J32" s="144"/>
      <c r="K32" s="144"/>
      <c r="L32" s="144"/>
      <c r="M32" s="144"/>
      <c r="N32" s="144"/>
      <c r="O32" s="144"/>
      <c r="P32" s="144"/>
      <c r="Q32" s="144"/>
      <c r="R32" s="144"/>
      <c r="S32" s="144"/>
      <c r="T32" s="144"/>
      <c r="U32" s="144"/>
    </row>
    <row r="33" spans="1:21" ht="18" customHeight="1" x14ac:dyDescent="0.25">
      <c r="A33" s="30" t="s">
        <v>89</v>
      </c>
      <c r="B33" s="145"/>
      <c r="C33" s="145"/>
      <c r="D33" s="145"/>
      <c r="E33" s="145"/>
      <c r="F33" s="145"/>
      <c r="G33" s="145"/>
      <c r="H33" s="145"/>
      <c r="I33" s="145"/>
      <c r="J33" s="145"/>
      <c r="K33" s="145"/>
      <c r="L33" s="145"/>
      <c r="M33" s="145"/>
      <c r="N33" s="145"/>
      <c r="O33" s="145"/>
      <c r="P33" s="145"/>
      <c r="Q33" s="145"/>
      <c r="R33" s="145"/>
      <c r="S33" s="145"/>
      <c r="T33" s="145"/>
      <c r="U33" s="145"/>
    </row>
    <row r="34" spans="1:21" ht="18" customHeight="1" x14ac:dyDescent="0.25">
      <c r="A34" s="29" t="s">
        <v>23</v>
      </c>
      <c r="B34" s="144"/>
      <c r="C34" s="144"/>
      <c r="D34" s="144"/>
      <c r="E34" s="144"/>
      <c r="F34" s="144"/>
      <c r="G34" s="144"/>
      <c r="H34" s="144"/>
      <c r="I34" s="144"/>
      <c r="J34" s="144"/>
      <c r="K34" s="144"/>
      <c r="L34" s="144"/>
      <c r="M34" s="144"/>
      <c r="N34" s="144"/>
      <c r="O34" s="144"/>
      <c r="P34" s="144"/>
      <c r="Q34" s="144"/>
      <c r="R34" s="144"/>
      <c r="S34" s="144"/>
      <c r="T34" s="144"/>
      <c r="U34" s="144"/>
    </row>
    <row r="35" spans="1:21" ht="18" customHeight="1" x14ac:dyDescent="0.25">
      <c r="A35" s="30" t="s">
        <v>89</v>
      </c>
      <c r="B35" s="145"/>
      <c r="C35" s="145"/>
      <c r="D35" s="145"/>
      <c r="E35" s="145"/>
      <c r="F35" s="145"/>
      <c r="G35" s="145"/>
      <c r="H35" s="145"/>
      <c r="I35" s="145"/>
      <c r="J35" s="145"/>
      <c r="K35" s="145"/>
      <c r="L35" s="145"/>
      <c r="M35" s="145"/>
      <c r="N35" s="145"/>
      <c r="O35" s="145"/>
      <c r="P35" s="145"/>
      <c r="Q35" s="145"/>
      <c r="R35" s="145"/>
      <c r="S35" s="145"/>
      <c r="T35" s="145"/>
      <c r="U35" s="145"/>
    </row>
    <row r="36" spans="1:21" ht="18" customHeight="1" x14ac:dyDescent="0.25">
      <c r="A36" s="29" t="s">
        <v>32</v>
      </c>
      <c r="B36" s="144"/>
      <c r="C36" s="144"/>
      <c r="D36" s="144"/>
      <c r="E36" s="144"/>
      <c r="F36" s="144"/>
      <c r="G36" s="144"/>
      <c r="H36" s="144"/>
      <c r="I36" s="144"/>
      <c r="J36" s="144"/>
      <c r="K36" s="144"/>
      <c r="L36" s="144"/>
      <c r="M36" s="144"/>
      <c r="N36" s="144"/>
      <c r="O36" s="144"/>
      <c r="P36" s="144"/>
      <c r="Q36" s="144"/>
      <c r="R36" s="144"/>
      <c r="S36" s="144"/>
      <c r="T36" s="144"/>
      <c r="U36" s="144"/>
    </row>
    <row r="37" spans="1:21" ht="18" customHeight="1" x14ac:dyDescent="0.25">
      <c r="A37" s="30" t="s">
        <v>89</v>
      </c>
      <c r="B37" s="145"/>
      <c r="C37" s="145"/>
      <c r="D37" s="145"/>
      <c r="E37" s="145"/>
      <c r="F37" s="145"/>
      <c r="G37" s="145"/>
      <c r="H37" s="145"/>
      <c r="I37" s="145"/>
      <c r="J37" s="145"/>
      <c r="K37" s="145"/>
      <c r="L37" s="145"/>
      <c r="M37" s="145"/>
      <c r="N37" s="145"/>
      <c r="O37" s="145"/>
      <c r="P37" s="145"/>
      <c r="Q37" s="145"/>
      <c r="R37" s="145"/>
      <c r="S37" s="145"/>
      <c r="T37" s="145"/>
      <c r="U37" s="145"/>
    </row>
    <row r="38" spans="1:21" ht="18" customHeight="1" x14ac:dyDescent="0.25">
      <c r="A38" s="29" t="s">
        <v>42</v>
      </c>
      <c r="B38" s="144"/>
      <c r="C38" s="144"/>
      <c r="D38" s="144"/>
      <c r="E38" s="144"/>
      <c r="F38" s="144"/>
      <c r="G38" s="144"/>
      <c r="H38" s="144"/>
      <c r="I38" s="144"/>
      <c r="J38" s="144"/>
      <c r="K38" s="144"/>
      <c r="L38" s="144"/>
      <c r="M38" s="144"/>
      <c r="N38" s="144"/>
      <c r="O38" s="144"/>
      <c r="P38" s="144"/>
      <c r="Q38" s="144"/>
      <c r="R38" s="144"/>
      <c r="S38" s="144"/>
      <c r="T38" s="144"/>
      <c r="U38" s="144"/>
    </row>
    <row r="39" spans="1:21" ht="18" customHeight="1" x14ac:dyDescent="0.25">
      <c r="A39" s="30" t="s">
        <v>89</v>
      </c>
      <c r="B39" s="145"/>
      <c r="C39" s="145"/>
      <c r="D39" s="145"/>
      <c r="E39" s="145"/>
      <c r="F39" s="145"/>
      <c r="G39" s="145"/>
      <c r="H39" s="145"/>
      <c r="I39" s="145"/>
      <c r="J39" s="145"/>
      <c r="K39" s="145"/>
      <c r="L39" s="145"/>
      <c r="M39" s="145"/>
      <c r="N39" s="145"/>
      <c r="O39" s="145"/>
      <c r="P39" s="145"/>
      <c r="Q39" s="145"/>
      <c r="R39" s="145"/>
      <c r="S39" s="145"/>
      <c r="T39" s="145"/>
      <c r="U39" s="145"/>
    </row>
    <row r="40" spans="1:21" ht="18" customHeight="1" x14ac:dyDescent="0.25">
      <c r="A40" s="29" t="s">
        <v>54</v>
      </c>
      <c r="B40" s="144"/>
      <c r="C40" s="144"/>
      <c r="D40" s="144"/>
      <c r="E40" s="144"/>
      <c r="F40" s="144"/>
      <c r="G40" s="144"/>
      <c r="H40" s="144"/>
      <c r="I40" s="144"/>
      <c r="J40" s="144"/>
      <c r="K40" s="144"/>
      <c r="L40" s="144"/>
      <c r="M40" s="144"/>
      <c r="N40" s="144"/>
      <c r="O40" s="144"/>
      <c r="P40" s="144"/>
      <c r="Q40" s="144"/>
      <c r="R40" s="144"/>
      <c r="S40" s="144"/>
      <c r="T40" s="144"/>
      <c r="U40" s="144"/>
    </row>
    <row r="41" spans="1:21" ht="18" customHeight="1" x14ac:dyDescent="0.25">
      <c r="A41" s="30" t="s">
        <v>89</v>
      </c>
      <c r="B41" s="145"/>
      <c r="C41" s="145"/>
      <c r="D41" s="145"/>
      <c r="E41" s="145"/>
      <c r="F41" s="145"/>
      <c r="G41" s="145"/>
      <c r="H41" s="145"/>
      <c r="I41" s="145"/>
      <c r="J41" s="145"/>
      <c r="K41" s="145"/>
      <c r="L41" s="145"/>
      <c r="M41" s="145"/>
      <c r="N41" s="145"/>
      <c r="O41" s="145"/>
      <c r="P41" s="145"/>
      <c r="Q41" s="145"/>
      <c r="R41" s="145"/>
      <c r="S41" s="145"/>
      <c r="T41" s="145"/>
      <c r="U41" s="145"/>
    </row>
    <row r="42" spans="1:21" ht="18" customHeight="1" x14ac:dyDescent="0.25">
      <c r="A42" s="29" t="s">
        <v>63</v>
      </c>
      <c r="B42" s="144"/>
      <c r="C42" s="144"/>
      <c r="D42" s="144"/>
      <c r="E42" s="144"/>
      <c r="F42" s="144"/>
      <c r="G42" s="144"/>
      <c r="H42" s="144"/>
      <c r="I42" s="144"/>
      <c r="J42" s="144"/>
      <c r="K42" s="144"/>
      <c r="L42" s="144"/>
      <c r="M42" s="144"/>
      <c r="N42" s="144"/>
      <c r="O42" s="144"/>
      <c r="P42" s="144"/>
      <c r="Q42" s="144"/>
      <c r="R42" s="144"/>
      <c r="S42" s="144"/>
      <c r="T42" s="144"/>
      <c r="U42" s="144"/>
    </row>
    <row r="43" spans="1:21" ht="18" customHeight="1" x14ac:dyDescent="0.25">
      <c r="A43" s="30" t="s">
        <v>89</v>
      </c>
      <c r="B43" s="145"/>
      <c r="C43" s="145"/>
      <c r="D43" s="145"/>
      <c r="E43" s="145"/>
      <c r="F43" s="145"/>
      <c r="G43" s="145"/>
      <c r="H43" s="145"/>
      <c r="I43" s="145"/>
      <c r="J43" s="145"/>
      <c r="K43" s="145"/>
      <c r="L43" s="145"/>
      <c r="M43" s="145"/>
      <c r="N43" s="145"/>
      <c r="O43" s="145"/>
      <c r="P43" s="145"/>
      <c r="Q43" s="145"/>
      <c r="R43" s="145"/>
      <c r="S43" s="145"/>
      <c r="T43" s="145"/>
      <c r="U43" s="145"/>
    </row>
    <row r="44" spans="1:21" ht="18" customHeight="1" x14ac:dyDescent="0.25">
      <c r="A44" s="29" t="s">
        <v>67</v>
      </c>
      <c r="B44" s="144"/>
      <c r="C44" s="144"/>
      <c r="D44" s="144"/>
      <c r="E44" s="144"/>
      <c r="F44" s="144"/>
      <c r="G44" s="144"/>
      <c r="H44" s="144"/>
      <c r="I44" s="144"/>
      <c r="J44" s="144"/>
      <c r="K44" s="144"/>
      <c r="L44" s="144"/>
      <c r="M44" s="144"/>
      <c r="N44" s="144"/>
      <c r="O44" s="144"/>
      <c r="P44" s="144"/>
      <c r="Q44" s="144"/>
      <c r="R44" s="144"/>
      <c r="S44" s="144"/>
      <c r="T44" s="144"/>
      <c r="U44" s="144"/>
    </row>
    <row r="45" spans="1:21" ht="18" customHeight="1" x14ac:dyDescent="0.25">
      <c r="A45" s="30" t="s">
        <v>89</v>
      </c>
      <c r="B45" s="145"/>
      <c r="C45" s="145"/>
      <c r="D45" s="145"/>
      <c r="E45" s="145"/>
      <c r="F45" s="145"/>
      <c r="G45" s="145"/>
      <c r="H45" s="145"/>
      <c r="I45" s="145"/>
      <c r="J45" s="145"/>
      <c r="K45" s="145"/>
      <c r="L45" s="145"/>
      <c r="M45" s="145"/>
      <c r="N45" s="145"/>
      <c r="O45" s="145"/>
      <c r="P45" s="145"/>
      <c r="Q45" s="145"/>
      <c r="R45" s="145"/>
      <c r="S45" s="145"/>
      <c r="T45" s="145"/>
      <c r="U45" s="145"/>
    </row>
    <row r="46" spans="1:21" ht="23.25" hidden="1" customHeight="1" x14ac:dyDescent="0.25">
      <c r="A46" s="55" t="s">
        <v>126</v>
      </c>
      <c r="B46" s="56"/>
      <c r="C46" s="18"/>
      <c r="D46" s="18"/>
      <c r="E46" s="18"/>
      <c r="F46" s="18"/>
      <c r="G46" s="18"/>
      <c r="H46" s="18"/>
      <c r="I46" s="18"/>
      <c r="J46" s="18"/>
      <c r="K46" s="18"/>
      <c r="L46" s="18"/>
      <c r="M46" s="18"/>
      <c r="N46" s="18"/>
      <c r="O46" s="18"/>
      <c r="P46" s="18"/>
      <c r="Q46" s="18"/>
      <c r="R46" s="18"/>
      <c r="S46" s="18"/>
      <c r="T46" s="18"/>
      <c r="U46" s="18"/>
    </row>
    <row r="47" spans="1:21" ht="15.75" hidden="1" customHeight="1" x14ac:dyDescent="0.25">
      <c r="A47" s="53" t="str">
        <f>C7</f>
        <v>ok avec shoot</v>
      </c>
      <c r="B47" s="54">
        <f t="shared" ref="B47:K50" si="6">COUNTIF(B$26:B$44,$A47)</f>
        <v>0</v>
      </c>
      <c r="C47" s="54">
        <f t="shared" si="6"/>
        <v>0</v>
      </c>
      <c r="D47" s="54">
        <f t="shared" si="6"/>
        <v>0</v>
      </c>
      <c r="E47" s="54">
        <f t="shared" si="6"/>
        <v>0</v>
      </c>
      <c r="F47" s="54">
        <f t="shared" si="6"/>
        <v>0</v>
      </c>
      <c r="G47" s="54">
        <f t="shared" si="6"/>
        <v>0</v>
      </c>
      <c r="H47" s="54">
        <f t="shared" si="6"/>
        <v>0</v>
      </c>
      <c r="I47" s="54">
        <f t="shared" si="6"/>
        <v>0</v>
      </c>
      <c r="J47" s="54">
        <f t="shared" si="6"/>
        <v>0</v>
      </c>
      <c r="K47" s="54">
        <f t="shared" si="6"/>
        <v>0</v>
      </c>
      <c r="L47" s="54">
        <f t="shared" ref="L47:U50" si="7">COUNTIF(L$26:L$44,$A47)</f>
        <v>0</v>
      </c>
      <c r="M47" s="54">
        <f t="shared" si="7"/>
        <v>0</v>
      </c>
      <c r="N47" s="54">
        <f t="shared" si="7"/>
        <v>0</v>
      </c>
      <c r="O47" s="54">
        <f t="shared" si="7"/>
        <v>0</v>
      </c>
      <c r="P47" s="54">
        <f t="shared" si="7"/>
        <v>0</v>
      </c>
      <c r="Q47" s="54">
        <f t="shared" si="7"/>
        <v>0</v>
      </c>
      <c r="R47" s="54">
        <f t="shared" si="7"/>
        <v>0</v>
      </c>
      <c r="S47" s="54">
        <f t="shared" si="7"/>
        <v>0</v>
      </c>
      <c r="T47" s="54">
        <f t="shared" si="7"/>
        <v>0</v>
      </c>
      <c r="U47" s="54">
        <f t="shared" si="7"/>
        <v>0</v>
      </c>
    </row>
    <row r="48" spans="1:21" ht="15.75" hidden="1" customHeight="1" x14ac:dyDescent="0.25">
      <c r="A48" s="53" t="str">
        <f>D7</f>
        <v>Ok sans tir</v>
      </c>
      <c r="B48" s="54">
        <f t="shared" si="6"/>
        <v>0</v>
      </c>
      <c r="C48" s="54">
        <f t="shared" si="6"/>
        <v>0</v>
      </c>
      <c r="D48" s="54">
        <f t="shared" si="6"/>
        <v>0</v>
      </c>
      <c r="E48" s="54">
        <f t="shared" si="6"/>
        <v>0</v>
      </c>
      <c r="F48" s="54">
        <f t="shared" si="6"/>
        <v>0</v>
      </c>
      <c r="G48" s="54">
        <f t="shared" si="6"/>
        <v>0</v>
      </c>
      <c r="H48" s="54">
        <f t="shared" si="6"/>
        <v>0</v>
      </c>
      <c r="I48" s="54">
        <f t="shared" si="6"/>
        <v>0</v>
      </c>
      <c r="J48" s="54">
        <f t="shared" si="6"/>
        <v>0</v>
      </c>
      <c r="K48" s="54">
        <f t="shared" si="6"/>
        <v>0</v>
      </c>
      <c r="L48" s="54">
        <f t="shared" si="7"/>
        <v>0</v>
      </c>
      <c r="M48" s="54">
        <f t="shared" si="7"/>
        <v>0</v>
      </c>
      <c r="N48" s="54">
        <f t="shared" si="7"/>
        <v>0</v>
      </c>
      <c r="O48" s="54">
        <f t="shared" si="7"/>
        <v>0</v>
      </c>
      <c r="P48" s="54">
        <f t="shared" si="7"/>
        <v>0</v>
      </c>
      <c r="Q48" s="54">
        <f t="shared" si="7"/>
        <v>0</v>
      </c>
      <c r="R48" s="54">
        <f t="shared" si="7"/>
        <v>0</v>
      </c>
      <c r="S48" s="54">
        <f t="shared" si="7"/>
        <v>0</v>
      </c>
      <c r="T48" s="54">
        <f t="shared" si="7"/>
        <v>0</v>
      </c>
      <c r="U48" s="54">
        <f t="shared" si="7"/>
        <v>0</v>
      </c>
    </row>
    <row r="49" spans="1:21" ht="15.75" hidden="1" customHeight="1" x14ac:dyDescent="0.25">
      <c r="A49" s="53" t="str">
        <f>E7</f>
        <v>Milieu franchi</v>
      </c>
      <c r="B49" s="54">
        <f t="shared" si="6"/>
        <v>0</v>
      </c>
      <c r="C49" s="54">
        <f t="shared" si="6"/>
        <v>0</v>
      </c>
      <c r="D49" s="54">
        <f t="shared" si="6"/>
        <v>0</v>
      </c>
      <c r="E49" s="54">
        <f t="shared" si="6"/>
        <v>0</v>
      </c>
      <c r="F49" s="54">
        <f t="shared" si="6"/>
        <v>0</v>
      </c>
      <c r="G49" s="54">
        <f t="shared" si="6"/>
        <v>0</v>
      </c>
      <c r="H49" s="54">
        <f t="shared" si="6"/>
        <v>0</v>
      </c>
      <c r="I49" s="54">
        <f t="shared" si="6"/>
        <v>0</v>
      </c>
      <c r="J49" s="54">
        <f t="shared" si="6"/>
        <v>0</v>
      </c>
      <c r="K49" s="54">
        <f t="shared" si="6"/>
        <v>0</v>
      </c>
      <c r="L49" s="54">
        <f t="shared" si="7"/>
        <v>0</v>
      </c>
      <c r="M49" s="54">
        <f t="shared" si="7"/>
        <v>0</v>
      </c>
      <c r="N49" s="54">
        <f t="shared" si="7"/>
        <v>0</v>
      </c>
      <c r="O49" s="54">
        <f t="shared" si="7"/>
        <v>0</v>
      </c>
      <c r="P49" s="54">
        <f t="shared" si="7"/>
        <v>0</v>
      </c>
      <c r="Q49" s="54">
        <f t="shared" si="7"/>
        <v>0</v>
      </c>
      <c r="R49" s="54">
        <f t="shared" si="7"/>
        <v>0</v>
      </c>
      <c r="S49" s="54">
        <f t="shared" si="7"/>
        <v>0</v>
      </c>
      <c r="T49" s="54">
        <f t="shared" si="7"/>
        <v>0</v>
      </c>
      <c r="U49" s="54">
        <f t="shared" si="7"/>
        <v>0</v>
      </c>
    </row>
    <row r="50" spans="1:21" ht="15.75" hidden="1" customHeight="1" x14ac:dyDescent="0.25">
      <c r="A50" s="53" t="str">
        <f>F7</f>
        <v>Milieu non franchi</v>
      </c>
      <c r="B50" s="54">
        <f t="shared" si="6"/>
        <v>0</v>
      </c>
      <c r="C50" s="54">
        <f t="shared" si="6"/>
        <v>0</v>
      </c>
      <c r="D50" s="54">
        <f t="shared" si="6"/>
        <v>0</v>
      </c>
      <c r="E50" s="54">
        <f t="shared" si="6"/>
        <v>0</v>
      </c>
      <c r="F50" s="54">
        <f t="shared" si="6"/>
        <v>0</v>
      </c>
      <c r="G50" s="54">
        <f t="shared" si="6"/>
        <v>0</v>
      </c>
      <c r="H50" s="54">
        <f t="shared" si="6"/>
        <v>0</v>
      </c>
      <c r="I50" s="54">
        <f t="shared" si="6"/>
        <v>0</v>
      </c>
      <c r="J50" s="54">
        <f t="shared" si="6"/>
        <v>0</v>
      </c>
      <c r="K50" s="54">
        <f t="shared" si="6"/>
        <v>0</v>
      </c>
      <c r="L50" s="54">
        <f t="shared" si="7"/>
        <v>0</v>
      </c>
      <c r="M50" s="54">
        <f t="shared" si="7"/>
        <v>0</v>
      </c>
      <c r="N50" s="54">
        <f t="shared" si="7"/>
        <v>0</v>
      </c>
      <c r="O50" s="54">
        <f t="shared" si="7"/>
        <v>0</v>
      </c>
      <c r="P50" s="54">
        <f t="shared" si="7"/>
        <v>0</v>
      </c>
      <c r="Q50" s="54">
        <f t="shared" si="7"/>
        <v>0</v>
      </c>
      <c r="R50" s="54">
        <f t="shared" si="7"/>
        <v>0</v>
      </c>
      <c r="S50" s="54">
        <f t="shared" si="7"/>
        <v>0</v>
      </c>
      <c r="T50" s="54">
        <f t="shared" si="7"/>
        <v>0</v>
      </c>
      <c r="U50" s="54">
        <f t="shared" si="7"/>
        <v>0</v>
      </c>
    </row>
    <row r="51" spans="1:21" ht="15.75" hidden="1" customHeight="1" x14ac:dyDescent="0.25">
      <c r="A51" s="53" t="s">
        <v>127</v>
      </c>
      <c r="B51" s="54">
        <f>COUNTA(B27,B29,B31,B33,B35,B37,B39,B41,B43,B45)</f>
        <v>0</v>
      </c>
      <c r="C51" s="54">
        <f t="shared" ref="C51:U51" si="8">COUNTA(C27,C29,C31,C33,C35,C37,C39,C41,C43,C45)</f>
        <v>0</v>
      </c>
      <c r="D51" s="54">
        <f t="shared" si="8"/>
        <v>0</v>
      </c>
      <c r="E51" s="54">
        <f t="shared" si="8"/>
        <v>0</v>
      </c>
      <c r="F51" s="54">
        <f t="shared" si="8"/>
        <v>0</v>
      </c>
      <c r="G51" s="54">
        <f t="shared" si="8"/>
        <v>0</v>
      </c>
      <c r="H51" s="54">
        <f t="shared" si="8"/>
        <v>0</v>
      </c>
      <c r="I51" s="54">
        <f t="shared" si="8"/>
        <v>0</v>
      </c>
      <c r="J51" s="54">
        <f t="shared" si="8"/>
        <v>0</v>
      </c>
      <c r="K51" s="54">
        <f t="shared" si="8"/>
        <v>0</v>
      </c>
      <c r="L51" s="54">
        <f t="shared" si="8"/>
        <v>0</v>
      </c>
      <c r="M51" s="54">
        <f t="shared" si="8"/>
        <v>0</v>
      </c>
      <c r="N51" s="54">
        <f t="shared" si="8"/>
        <v>0</v>
      </c>
      <c r="O51" s="54">
        <f t="shared" si="8"/>
        <v>0</v>
      </c>
      <c r="P51" s="54">
        <f t="shared" si="8"/>
        <v>0</v>
      </c>
      <c r="Q51" s="54">
        <f t="shared" si="8"/>
        <v>0</v>
      </c>
      <c r="R51" s="54">
        <f t="shared" si="8"/>
        <v>0</v>
      </c>
      <c r="S51" s="54">
        <f t="shared" si="8"/>
        <v>0</v>
      </c>
      <c r="T51" s="54">
        <f t="shared" si="8"/>
        <v>0</v>
      </c>
      <c r="U51" s="54">
        <f t="shared" si="8"/>
        <v>0</v>
      </c>
    </row>
    <row r="52" spans="1:21" ht="15.75" hidden="1" customHeight="1" x14ac:dyDescent="0.25">
      <c r="A52" s="22"/>
      <c r="B52" s="54"/>
      <c r="C52" s="54"/>
      <c r="D52" s="54"/>
      <c r="E52" s="54"/>
      <c r="F52" s="54"/>
      <c r="G52" s="54"/>
      <c r="H52" s="54"/>
      <c r="I52" s="54"/>
      <c r="J52" s="54"/>
      <c r="K52" s="54"/>
      <c r="L52" s="54"/>
      <c r="M52" s="54"/>
      <c r="N52" s="54"/>
      <c r="O52" s="54"/>
      <c r="P52" s="54"/>
      <c r="Q52" s="54"/>
      <c r="R52" s="54"/>
      <c r="S52" s="54"/>
      <c r="T52" s="54"/>
      <c r="U52" s="54"/>
    </row>
    <row r="53" spans="1:21" ht="15.75" hidden="1" customHeight="1" x14ac:dyDescent="0.25">
      <c r="A53" s="55" t="str">
        <f>"Total de " &amp;$A$8</f>
        <v xml:space="preserve">Total de </v>
      </c>
      <c r="B53" s="56"/>
    </row>
    <row r="54" spans="1:21" ht="15.75" hidden="1" customHeight="1" x14ac:dyDescent="0.25">
      <c r="A54" s="53" t="str">
        <f>$A$47</f>
        <v>ok avec shoot</v>
      </c>
      <c r="B54" s="54">
        <f t="shared" ref="B54:U54" si="9">IF(OR(B$18=$A$8,B$19=$A$8,B$20=$A$8),COUNTIF(B26:B45,$C$7),0)</f>
        <v>0</v>
      </c>
      <c r="C54" s="54">
        <f t="shared" si="9"/>
        <v>0</v>
      </c>
      <c r="D54" s="54">
        <f t="shared" si="9"/>
        <v>0</v>
      </c>
      <c r="E54" s="54">
        <f t="shared" si="9"/>
        <v>0</v>
      </c>
      <c r="F54" s="54">
        <f t="shared" si="9"/>
        <v>0</v>
      </c>
      <c r="G54" s="54">
        <f t="shared" si="9"/>
        <v>0</v>
      </c>
      <c r="H54" s="54">
        <f t="shared" si="9"/>
        <v>0</v>
      </c>
      <c r="I54" s="54">
        <f t="shared" si="9"/>
        <v>0</v>
      </c>
      <c r="J54" s="54">
        <f t="shared" si="9"/>
        <v>0</v>
      </c>
      <c r="K54" s="54">
        <f t="shared" si="9"/>
        <v>0</v>
      </c>
      <c r="L54" s="54">
        <f t="shared" si="9"/>
        <v>0</v>
      </c>
      <c r="M54" s="54">
        <f t="shared" si="9"/>
        <v>0</v>
      </c>
      <c r="N54" s="54">
        <f t="shared" si="9"/>
        <v>0</v>
      </c>
      <c r="O54" s="54">
        <f t="shared" si="9"/>
        <v>0</v>
      </c>
      <c r="P54" s="54">
        <f t="shared" si="9"/>
        <v>0</v>
      </c>
      <c r="Q54" s="54">
        <f t="shared" si="9"/>
        <v>0</v>
      </c>
      <c r="R54" s="54">
        <f t="shared" si="9"/>
        <v>0</v>
      </c>
      <c r="S54" s="54">
        <f t="shared" si="9"/>
        <v>0</v>
      </c>
      <c r="T54" s="54">
        <f t="shared" si="9"/>
        <v>0</v>
      </c>
      <c r="U54" s="54">
        <f t="shared" si="9"/>
        <v>0</v>
      </c>
    </row>
    <row r="55" spans="1:21" ht="15.75" hidden="1" customHeight="1" x14ac:dyDescent="0.25">
      <c r="A55" s="53" t="str">
        <f>$A$48</f>
        <v>Ok sans tir</v>
      </c>
      <c r="B55" s="54">
        <f>IF(OR(B$18=$A$8,B$19=$A$8,B$20=$A$8),COUNTIF(B26:B45,$D$7),0)</f>
        <v>0</v>
      </c>
      <c r="C55" s="54">
        <f>IF(OR(C$18=$A$8,C$19=$A$8,C$20=$A$8),COUNTIF(C26:C45,$D$7),0)</f>
        <v>0</v>
      </c>
      <c r="D55" s="54">
        <f t="shared" ref="D55:U55" si="10">IF(OR(D$18=$A$8,D$19=$A$8,D$20=$A$8),COUNTIF(D26:D45,$D$7),0)</f>
        <v>0</v>
      </c>
      <c r="E55" s="54">
        <f t="shared" si="10"/>
        <v>0</v>
      </c>
      <c r="F55" s="54">
        <f t="shared" si="10"/>
        <v>0</v>
      </c>
      <c r="G55" s="54">
        <f t="shared" si="10"/>
        <v>0</v>
      </c>
      <c r="H55" s="54">
        <f t="shared" si="10"/>
        <v>0</v>
      </c>
      <c r="I55" s="54">
        <f t="shared" si="10"/>
        <v>0</v>
      </c>
      <c r="J55" s="54">
        <f t="shared" si="10"/>
        <v>0</v>
      </c>
      <c r="K55" s="54">
        <f t="shared" si="10"/>
        <v>0</v>
      </c>
      <c r="L55" s="54">
        <f t="shared" si="10"/>
        <v>0</v>
      </c>
      <c r="M55" s="54">
        <f t="shared" si="10"/>
        <v>0</v>
      </c>
      <c r="N55" s="54">
        <f t="shared" si="10"/>
        <v>0</v>
      </c>
      <c r="O55" s="54">
        <f t="shared" si="10"/>
        <v>0</v>
      </c>
      <c r="P55" s="54">
        <f t="shared" si="10"/>
        <v>0</v>
      </c>
      <c r="Q55" s="54">
        <f t="shared" si="10"/>
        <v>0</v>
      </c>
      <c r="R55" s="54">
        <f t="shared" si="10"/>
        <v>0</v>
      </c>
      <c r="S55" s="54">
        <f t="shared" si="10"/>
        <v>0</v>
      </c>
      <c r="T55" s="54">
        <f t="shared" si="10"/>
        <v>0</v>
      </c>
      <c r="U55" s="54">
        <f t="shared" si="10"/>
        <v>0</v>
      </c>
    </row>
    <row r="56" spans="1:21" ht="15.75" hidden="1" customHeight="1" x14ac:dyDescent="0.25">
      <c r="A56" s="53" t="str">
        <f>$A$49</f>
        <v>Milieu franchi</v>
      </c>
      <c r="B56" s="54">
        <f>IF(OR(B$18=$A$8,B$19=$A$8,B$20=$A$8),COUNTIF(B26:B45,$E$7),0)</f>
        <v>0</v>
      </c>
      <c r="C56" s="54">
        <f>IF(OR(C$18=$A$8,C$19=$A$8,C$20=$A$8),COUNTIF(C26:C45,$E$7),0)</f>
        <v>0</v>
      </c>
      <c r="D56" s="54">
        <f t="shared" ref="D56:U56" si="11">IF(OR(D$18=$A$8,D$19=$A$8,D$20=$A$8),COUNTIF(D26:D45,$E$7),0)</f>
        <v>0</v>
      </c>
      <c r="E56" s="54">
        <f t="shared" si="11"/>
        <v>0</v>
      </c>
      <c r="F56" s="54">
        <f t="shared" si="11"/>
        <v>0</v>
      </c>
      <c r="G56" s="54">
        <f t="shared" si="11"/>
        <v>0</v>
      </c>
      <c r="H56" s="54">
        <f t="shared" si="11"/>
        <v>0</v>
      </c>
      <c r="I56" s="54">
        <f t="shared" si="11"/>
        <v>0</v>
      </c>
      <c r="J56" s="54">
        <f t="shared" si="11"/>
        <v>0</v>
      </c>
      <c r="K56" s="54">
        <f t="shared" si="11"/>
        <v>0</v>
      </c>
      <c r="L56" s="54">
        <f t="shared" si="11"/>
        <v>0</v>
      </c>
      <c r="M56" s="54">
        <f t="shared" si="11"/>
        <v>0</v>
      </c>
      <c r="N56" s="54">
        <f t="shared" si="11"/>
        <v>0</v>
      </c>
      <c r="O56" s="54">
        <f t="shared" si="11"/>
        <v>0</v>
      </c>
      <c r="P56" s="54">
        <f t="shared" si="11"/>
        <v>0</v>
      </c>
      <c r="Q56" s="54">
        <f t="shared" si="11"/>
        <v>0</v>
      </c>
      <c r="R56" s="54">
        <f t="shared" si="11"/>
        <v>0</v>
      </c>
      <c r="S56" s="54">
        <f t="shared" si="11"/>
        <v>0</v>
      </c>
      <c r="T56" s="54">
        <f t="shared" si="11"/>
        <v>0</v>
      </c>
      <c r="U56" s="54">
        <f t="shared" si="11"/>
        <v>0</v>
      </c>
    </row>
    <row r="57" spans="1:21" ht="15.75" hidden="1" customHeight="1" x14ac:dyDescent="0.25">
      <c r="A57" s="53" t="str">
        <f>$A$50</f>
        <v>Milieu non franchi</v>
      </c>
      <c r="B57" s="54">
        <f>IF(OR(B$18=$A$8,B$19=$A$8,B$20=$A$8),COUNTIF(B26:B45,$F$7),0)</f>
        <v>0</v>
      </c>
      <c r="C57" s="54">
        <f>IF(OR(C$18=$A$8,C$19=$A$8,C$20=$A$8),COUNTIF(C26:C45,$F$7),0)</f>
        <v>0</v>
      </c>
      <c r="D57" s="54">
        <f t="shared" ref="D57:U57" si="12">IF(OR(D$18=$A$8,D$19=$A$8,D$20=$A$8),COUNTIF(D26:D45,$F$7),0)</f>
        <v>0</v>
      </c>
      <c r="E57" s="54">
        <f t="shared" si="12"/>
        <v>0</v>
      </c>
      <c r="F57" s="54">
        <f t="shared" si="12"/>
        <v>0</v>
      </c>
      <c r="G57" s="54">
        <f t="shared" si="12"/>
        <v>0</v>
      </c>
      <c r="H57" s="54">
        <f t="shared" si="12"/>
        <v>0</v>
      </c>
      <c r="I57" s="54">
        <f t="shared" si="12"/>
        <v>0</v>
      </c>
      <c r="J57" s="54">
        <f t="shared" si="12"/>
        <v>0</v>
      </c>
      <c r="K57" s="54">
        <f t="shared" si="12"/>
        <v>0</v>
      </c>
      <c r="L57" s="54">
        <f t="shared" si="12"/>
        <v>0</v>
      </c>
      <c r="M57" s="54">
        <f t="shared" si="12"/>
        <v>0</v>
      </c>
      <c r="N57" s="54">
        <f t="shared" si="12"/>
        <v>0</v>
      </c>
      <c r="O57" s="54">
        <f t="shared" si="12"/>
        <v>0</v>
      </c>
      <c r="P57" s="54">
        <f t="shared" si="12"/>
        <v>0</v>
      </c>
      <c r="Q57" s="54">
        <f t="shared" si="12"/>
        <v>0</v>
      </c>
      <c r="R57" s="54">
        <f t="shared" si="12"/>
        <v>0</v>
      </c>
      <c r="S57" s="54">
        <f t="shared" si="12"/>
        <v>0</v>
      </c>
      <c r="T57" s="54">
        <f t="shared" si="12"/>
        <v>0</v>
      </c>
      <c r="U57" s="54">
        <f t="shared" si="12"/>
        <v>0</v>
      </c>
    </row>
    <row r="58" spans="1:21" ht="15.75" hidden="1" customHeight="1" x14ac:dyDescent="0.25">
      <c r="A58" s="53" t="str">
        <f>$B$7</f>
        <v>Perte de balle</v>
      </c>
      <c r="B58" s="54">
        <f>COUNTIF(B$26:B$45,$A$8)</f>
        <v>0</v>
      </c>
      <c r="C58" s="54">
        <f t="shared" ref="C58:U58" si="13">COUNTIF(C$26:C$45,$A$8)</f>
        <v>0</v>
      </c>
      <c r="D58" s="54">
        <f t="shared" si="13"/>
        <v>0</v>
      </c>
      <c r="E58" s="54">
        <f t="shared" si="13"/>
        <v>0</v>
      </c>
      <c r="F58" s="54">
        <f t="shared" si="13"/>
        <v>0</v>
      </c>
      <c r="G58" s="54">
        <f t="shared" si="13"/>
        <v>0</v>
      </c>
      <c r="H58" s="54">
        <f t="shared" si="13"/>
        <v>0</v>
      </c>
      <c r="I58" s="54">
        <f t="shared" si="13"/>
        <v>0</v>
      </c>
      <c r="J58" s="54">
        <f t="shared" si="13"/>
        <v>0</v>
      </c>
      <c r="K58" s="54">
        <f t="shared" si="13"/>
        <v>0</v>
      </c>
      <c r="L58" s="54">
        <f t="shared" si="13"/>
        <v>0</v>
      </c>
      <c r="M58" s="54">
        <f t="shared" si="13"/>
        <v>0</v>
      </c>
      <c r="N58" s="54">
        <f t="shared" si="13"/>
        <v>0</v>
      </c>
      <c r="O58" s="54">
        <f t="shared" si="13"/>
        <v>0</v>
      </c>
      <c r="P58" s="54">
        <f t="shared" si="13"/>
        <v>0</v>
      </c>
      <c r="Q58" s="54">
        <f t="shared" si="13"/>
        <v>0</v>
      </c>
      <c r="R58" s="54">
        <f t="shared" si="13"/>
        <v>0</v>
      </c>
      <c r="S58" s="54">
        <f t="shared" si="13"/>
        <v>0</v>
      </c>
      <c r="T58" s="54">
        <f t="shared" si="13"/>
        <v>0</v>
      </c>
      <c r="U58" s="54">
        <f t="shared" si="13"/>
        <v>0</v>
      </c>
    </row>
    <row r="59" spans="1:21" ht="15.75" hidden="1" customHeight="1" x14ac:dyDescent="0.25">
      <c r="A59" s="22"/>
      <c r="B59" s="22"/>
      <c r="E59" s="22"/>
      <c r="F59" s="22"/>
    </row>
    <row r="60" spans="1:21" ht="15.75" hidden="1" customHeight="1" x14ac:dyDescent="0.25">
      <c r="A60" s="55" t="str">
        <f>"Total de " &amp;$A$9</f>
        <v xml:space="preserve">Total de </v>
      </c>
      <c r="B60" s="56"/>
      <c r="E60" s="22"/>
      <c r="F60" s="22"/>
    </row>
    <row r="61" spans="1:21" ht="15.75" hidden="1" customHeight="1" x14ac:dyDescent="0.25">
      <c r="A61" s="53" t="str">
        <f>$A$47</f>
        <v>ok avec shoot</v>
      </c>
      <c r="B61" s="54">
        <f>IF(OR(B$18=$A$9,B$19=$A$9,B$20=$A$9),COUNTIF(B26:B45,$C$7),0)</f>
        <v>0</v>
      </c>
      <c r="C61" s="54">
        <f>IF(OR(C$18=$A$9,C$19=$A$9,C$20=$A$9),COUNTIF(C26:C45,$C$7),0)</f>
        <v>0</v>
      </c>
      <c r="D61" s="54">
        <f t="shared" ref="D61:U61" si="14">IF(OR(D$18=$A$9,D$19=$A$9,D$20=$A$9),COUNTIF(D26:D45,$C$7),0)</f>
        <v>0</v>
      </c>
      <c r="E61" s="54">
        <f t="shared" si="14"/>
        <v>0</v>
      </c>
      <c r="F61" s="54">
        <f t="shared" si="14"/>
        <v>0</v>
      </c>
      <c r="G61" s="54">
        <f t="shared" si="14"/>
        <v>0</v>
      </c>
      <c r="H61" s="54">
        <f t="shared" si="14"/>
        <v>0</v>
      </c>
      <c r="I61" s="54">
        <f t="shared" si="14"/>
        <v>0</v>
      </c>
      <c r="J61" s="54">
        <f t="shared" si="14"/>
        <v>0</v>
      </c>
      <c r="K61" s="54">
        <f t="shared" si="14"/>
        <v>0</v>
      </c>
      <c r="L61" s="54">
        <f t="shared" si="14"/>
        <v>0</v>
      </c>
      <c r="M61" s="54">
        <f t="shared" si="14"/>
        <v>0</v>
      </c>
      <c r="N61" s="54">
        <f t="shared" si="14"/>
        <v>0</v>
      </c>
      <c r="O61" s="54">
        <f t="shared" si="14"/>
        <v>0</v>
      </c>
      <c r="P61" s="54">
        <f t="shared" si="14"/>
        <v>0</v>
      </c>
      <c r="Q61" s="54">
        <f t="shared" si="14"/>
        <v>0</v>
      </c>
      <c r="R61" s="54">
        <f t="shared" si="14"/>
        <v>0</v>
      </c>
      <c r="S61" s="54">
        <f t="shared" si="14"/>
        <v>0</v>
      </c>
      <c r="T61" s="54">
        <f t="shared" si="14"/>
        <v>0</v>
      </c>
      <c r="U61" s="54">
        <f t="shared" si="14"/>
        <v>0</v>
      </c>
    </row>
    <row r="62" spans="1:21" ht="15.75" hidden="1" customHeight="1" x14ac:dyDescent="0.25">
      <c r="A62" s="53" t="str">
        <f>$A$48</f>
        <v>Ok sans tir</v>
      </c>
      <c r="B62" s="54">
        <f>IF(OR(B$18=$A$9,B$19=$A$9,B$20=$A$9),COUNTIF(B26:B45,$D$7),0)</f>
        <v>0</v>
      </c>
      <c r="C62" s="54">
        <f>IF(OR(C$18=$A$9,C$19=$A$9,C$20=$A$9),COUNTIF(C26:C45,$D$7),0)</f>
        <v>0</v>
      </c>
      <c r="D62" s="54">
        <f t="shared" ref="D62:U62" si="15">IF(OR(D$18=$A$9,D$19=$A$9,D$20=$A$9),COUNTIF(D26:D45,$D$7),0)</f>
        <v>0</v>
      </c>
      <c r="E62" s="54">
        <f t="shared" si="15"/>
        <v>0</v>
      </c>
      <c r="F62" s="54">
        <f t="shared" si="15"/>
        <v>0</v>
      </c>
      <c r="G62" s="54">
        <f t="shared" si="15"/>
        <v>0</v>
      </c>
      <c r="H62" s="54">
        <f t="shared" si="15"/>
        <v>0</v>
      </c>
      <c r="I62" s="54">
        <f t="shared" si="15"/>
        <v>0</v>
      </c>
      <c r="J62" s="54">
        <f t="shared" si="15"/>
        <v>0</v>
      </c>
      <c r="K62" s="54">
        <f t="shared" si="15"/>
        <v>0</v>
      </c>
      <c r="L62" s="54">
        <f t="shared" si="15"/>
        <v>0</v>
      </c>
      <c r="M62" s="54">
        <f t="shared" si="15"/>
        <v>0</v>
      </c>
      <c r="N62" s="54">
        <f t="shared" si="15"/>
        <v>0</v>
      </c>
      <c r="O62" s="54">
        <f t="shared" si="15"/>
        <v>0</v>
      </c>
      <c r="P62" s="54">
        <f t="shared" si="15"/>
        <v>0</v>
      </c>
      <c r="Q62" s="54">
        <f t="shared" si="15"/>
        <v>0</v>
      </c>
      <c r="R62" s="54">
        <f t="shared" si="15"/>
        <v>0</v>
      </c>
      <c r="S62" s="54">
        <f t="shared" si="15"/>
        <v>0</v>
      </c>
      <c r="T62" s="54">
        <f t="shared" si="15"/>
        <v>0</v>
      </c>
      <c r="U62" s="54">
        <f t="shared" si="15"/>
        <v>0</v>
      </c>
    </row>
    <row r="63" spans="1:21" ht="15.75" hidden="1" customHeight="1" x14ac:dyDescent="0.25">
      <c r="A63" s="53" t="str">
        <f>$A$49</f>
        <v>Milieu franchi</v>
      </c>
      <c r="B63" s="54">
        <f>IF(OR(B$18=$A$9,B$19=$A$9,B$20=$A$9),COUNTIF(B26:B45,$E$7),0)</f>
        <v>0</v>
      </c>
      <c r="C63" s="54">
        <f>IF(OR(C$18=$A$9,C$19=$A$9,C$20=$A$9),COUNTIF(C26:C45,$E$7),0)</f>
        <v>0</v>
      </c>
      <c r="D63" s="54">
        <f t="shared" ref="D63:U63" si="16">IF(OR(D$18=$A$9,D$19=$A$9,D$20=$A$9),COUNTIF(D26:D45,$E$7),0)</f>
        <v>0</v>
      </c>
      <c r="E63" s="54">
        <f t="shared" si="16"/>
        <v>0</v>
      </c>
      <c r="F63" s="54">
        <f t="shared" si="16"/>
        <v>0</v>
      </c>
      <c r="G63" s="54">
        <f t="shared" si="16"/>
        <v>0</v>
      </c>
      <c r="H63" s="54">
        <f t="shared" si="16"/>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 t="shared" si="16"/>
        <v>0</v>
      </c>
    </row>
    <row r="64" spans="1:21" ht="15.75" hidden="1" customHeight="1" x14ac:dyDescent="0.25">
      <c r="A64" s="53" t="str">
        <f>$A$50</f>
        <v>Milieu non franchi</v>
      </c>
      <c r="B64" s="54">
        <f>IF(OR(B$18=$A$9,B$19=$A$9,B$20=$A$9),COUNTIF(B26:B45,$F$7),0)</f>
        <v>0</v>
      </c>
      <c r="C64" s="54">
        <f>IF(OR(C$18=$A$9,C$19=$A$9,C$20=$A$9),COUNTIF(C26:C45,$F$7),0)</f>
        <v>0</v>
      </c>
      <c r="D64" s="54">
        <f t="shared" ref="D64:U64" si="17">IF(OR(D$18=$A$9,D$19=$A$9,D$20=$A$9),COUNTIF(D26:D45,$F$7),0)</f>
        <v>0</v>
      </c>
      <c r="E64" s="54">
        <f t="shared" si="17"/>
        <v>0</v>
      </c>
      <c r="F64" s="54">
        <f t="shared" si="17"/>
        <v>0</v>
      </c>
      <c r="G64" s="54">
        <f t="shared" si="17"/>
        <v>0</v>
      </c>
      <c r="H64" s="54">
        <f t="shared" si="17"/>
        <v>0</v>
      </c>
      <c r="I64" s="54">
        <f t="shared" si="17"/>
        <v>0</v>
      </c>
      <c r="J64" s="54">
        <f t="shared" si="17"/>
        <v>0</v>
      </c>
      <c r="K64" s="54">
        <f t="shared" si="17"/>
        <v>0</v>
      </c>
      <c r="L64" s="54">
        <f t="shared" si="17"/>
        <v>0</v>
      </c>
      <c r="M64" s="54">
        <f t="shared" si="17"/>
        <v>0</v>
      </c>
      <c r="N64" s="54">
        <f t="shared" si="17"/>
        <v>0</v>
      </c>
      <c r="O64" s="54">
        <f t="shared" si="17"/>
        <v>0</v>
      </c>
      <c r="P64" s="54">
        <f t="shared" si="17"/>
        <v>0</v>
      </c>
      <c r="Q64" s="54">
        <f t="shared" si="17"/>
        <v>0</v>
      </c>
      <c r="R64" s="54">
        <f t="shared" si="17"/>
        <v>0</v>
      </c>
      <c r="S64" s="54">
        <f t="shared" si="17"/>
        <v>0</v>
      </c>
      <c r="T64" s="54">
        <f t="shared" si="17"/>
        <v>0</v>
      </c>
      <c r="U64" s="54">
        <f t="shared" si="17"/>
        <v>0</v>
      </c>
    </row>
    <row r="65" spans="1:21" ht="15.75" hidden="1" customHeight="1" x14ac:dyDescent="0.25">
      <c r="A65" s="53" t="str">
        <f>$B$7</f>
        <v>Perte de balle</v>
      </c>
      <c r="B65" s="54">
        <f>COUNTIF(B$26:B$45,$A$9)</f>
        <v>0</v>
      </c>
      <c r="C65" s="54">
        <f t="shared" ref="C65:U65" si="18">COUNTIF(C$26:C$45,$A$9)</f>
        <v>0</v>
      </c>
      <c r="D65" s="54">
        <f t="shared" si="18"/>
        <v>0</v>
      </c>
      <c r="E65" s="54">
        <f t="shared" si="18"/>
        <v>0</v>
      </c>
      <c r="F65" s="54">
        <f t="shared" si="18"/>
        <v>0</v>
      </c>
      <c r="G65" s="54">
        <f t="shared" si="18"/>
        <v>0</v>
      </c>
      <c r="H65" s="54">
        <f t="shared" si="18"/>
        <v>0</v>
      </c>
      <c r="I65" s="54">
        <f t="shared" si="18"/>
        <v>0</v>
      </c>
      <c r="J65" s="54">
        <f t="shared" si="18"/>
        <v>0</v>
      </c>
      <c r="K65" s="54">
        <f t="shared" si="18"/>
        <v>0</v>
      </c>
      <c r="L65" s="54">
        <f t="shared" si="18"/>
        <v>0</v>
      </c>
      <c r="M65" s="54">
        <f t="shared" si="18"/>
        <v>0</v>
      </c>
      <c r="N65" s="54">
        <f t="shared" si="18"/>
        <v>0</v>
      </c>
      <c r="O65" s="54">
        <f t="shared" si="18"/>
        <v>0</v>
      </c>
      <c r="P65" s="54">
        <f t="shared" si="18"/>
        <v>0</v>
      </c>
      <c r="Q65" s="54">
        <f t="shared" si="18"/>
        <v>0</v>
      </c>
      <c r="R65" s="54">
        <f t="shared" si="18"/>
        <v>0</v>
      </c>
      <c r="S65" s="54">
        <f t="shared" si="18"/>
        <v>0</v>
      </c>
      <c r="T65" s="54">
        <f t="shared" si="18"/>
        <v>0</v>
      </c>
      <c r="U65" s="54">
        <f t="shared" si="18"/>
        <v>0</v>
      </c>
    </row>
    <row r="66" spans="1:21" ht="15.75" hidden="1" customHeight="1" x14ac:dyDescent="0.25">
      <c r="A66" s="22"/>
    </row>
    <row r="67" spans="1:21" ht="15.75" hidden="1" customHeight="1" x14ac:dyDescent="0.25">
      <c r="A67" s="55" t="str">
        <f>"Total de " &amp;$A$10</f>
        <v xml:space="preserve">Total de </v>
      </c>
      <c r="B67" s="56"/>
    </row>
    <row r="68" spans="1:21" ht="15.75" hidden="1" customHeight="1" x14ac:dyDescent="0.25">
      <c r="A68" s="53" t="str">
        <f>$A$47</f>
        <v>ok avec shoot</v>
      </c>
      <c r="B68" s="54">
        <f>IF(OR(B$18=$A$10,B$19=$A$10,B$20=$A$10),COUNTIF(B26:B45,$C$7),0)</f>
        <v>0</v>
      </c>
      <c r="C68" s="54">
        <f t="shared" ref="C68:U68" si="19">IF(OR(C$18=$A$10,C$19=$A$10,C$20=$A$10),COUNTIF(C26:C45,$C$7),0)</f>
        <v>0</v>
      </c>
      <c r="D68" s="54">
        <f t="shared" si="19"/>
        <v>0</v>
      </c>
      <c r="E68" s="54">
        <f t="shared" si="19"/>
        <v>0</v>
      </c>
      <c r="F68" s="54">
        <f t="shared" si="19"/>
        <v>0</v>
      </c>
      <c r="G68" s="54">
        <f t="shared" si="19"/>
        <v>0</v>
      </c>
      <c r="H68" s="54">
        <f t="shared" si="19"/>
        <v>0</v>
      </c>
      <c r="I68" s="54">
        <f t="shared" si="19"/>
        <v>0</v>
      </c>
      <c r="J68" s="54">
        <f t="shared" si="19"/>
        <v>0</v>
      </c>
      <c r="K68" s="54">
        <f t="shared" si="19"/>
        <v>0</v>
      </c>
      <c r="L68" s="54">
        <f t="shared" si="19"/>
        <v>0</v>
      </c>
      <c r="M68" s="54">
        <f t="shared" si="19"/>
        <v>0</v>
      </c>
      <c r="N68" s="54">
        <f t="shared" si="19"/>
        <v>0</v>
      </c>
      <c r="O68" s="54">
        <f t="shared" si="19"/>
        <v>0</v>
      </c>
      <c r="P68" s="54">
        <f t="shared" si="19"/>
        <v>0</v>
      </c>
      <c r="Q68" s="54">
        <f t="shared" si="19"/>
        <v>0</v>
      </c>
      <c r="R68" s="54">
        <f t="shared" si="19"/>
        <v>0</v>
      </c>
      <c r="S68" s="54">
        <f t="shared" si="19"/>
        <v>0</v>
      </c>
      <c r="T68" s="54">
        <f t="shared" si="19"/>
        <v>0</v>
      </c>
      <c r="U68" s="54">
        <f t="shared" si="19"/>
        <v>0</v>
      </c>
    </row>
    <row r="69" spans="1:21" ht="15.75" hidden="1" customHeight="1" x14ac:dyDescent="0.25">
      <c r="A69" s="53" t="str">
        <f>$A$48</f>
        <v>Ok sans tir</v>
      </c>
      <c r="B69" s="54">
        <f>IF(OR(B$18=$A$10,B$19=$A$10,B$20=$A$10),COUNTIF(B26:B45,$D$7),0)</f>
        <v>0</v>
      </c>
      <c r="C69" s="54">
        <f t="shared" ref="C69:U69" si="20">IF(OR(C$18=$A$10,C$19=$A$10,C$20=$A$10),COUNTIF(C26:C45,$D$7),0)</f>
        <v>0</v>
      </c>
      <c r="D69" s="54">
        <f t="shared" si="20"/>
        <v>0</v>
      </c>
      <c r="E69" s="54">
        <f t="shared" si="20"/>
        <v>0</v>
      </c>
      <c r="F69" s="54">
        <f t="shared" si="20"/>
        <v>0</v>
      </c>
      <c r="G69" s="54">
        <f t="shared" si="20"/>
        <v>0</v>
      </c>
      <c r="H69" s="54">
        <f t="shared" si="20"/>
        <v>0</v>
      </c>
      <c r="I69" s="54">
        <f t="shared" si="20"/>
        <v>0</v>
      </c>
      <c r="J69" s="54">
        <f t="shared" si="20"/>
        <v>0</v>
      </c>
      <c r="K69" s="54">
        <f t="shared" si="20"/>
        <v>0</v>
      </c>
      <c r="L69" s="54">
        <f t="shared" si="20"/>
        <v>0</v>
      </c>
      <c r="M69" s="54">
        <f t="shared" si="20"/>
        <v>0</v>
      </c>
      <c r="N69" s="54">
        <f t="shared" si="20"/>
        <v>0</v>
      </c>
      <c r="O69" s="54">
        <f t="shared" si="20"/>
        <v>0</v>
      </c>
      <c r="P69" s="54">
        <f t="shared" si="20"/>
        <v>0</v>
      </c>
      <c r="Q69" s="54">
        <f t="shared" si="20"/>
        <v>0</v>
      </c>
      <c r="R69" s="54">
        <f t="shared" si="20"/>
        <v>0</v>
      </c>
      <c r="S69" s="54">
        <f t="shared" si="20"/>
        <v>0</v>
      </c>
      <c r="T69" s="54">
        <f t="shared" si="20"/>
        <v>0</v>
      </c>
      <c r="U69" s="54">
        <f t="shared" si="20"/>
        <v>0</v>
      </c>
    </row>
    <row r="70" spans="1:21" ht="15.75" hidden="1" customHeight="1" x14ac:dyDescent="0.25">
      <c r="A70" s="53" t="str">
        <f>$A$49</f>
        <v>Milieu franchi</v>
      </c>
      <c r="B70" s="54">
        <f>IF(OR(B$18=$A$10,B$19=$A$10,B$20=$A$10),COUNTIF(B26:B45,$E$7),0)</f>
        <v>0</v>
      </c>
      <c r="C70" s="54">
        <f t="shared" ref="C70:U70" si="21">IF(OR(C$18=$A$10,C$19=$A$10,C$20=$A$10),COUNTIF(C26:C45,$E$7),0)</f>
        <v>0</v>
      </c>
      <c r="D70" s="54">
        <f t="shared" si="21"/>
        <v>0</v>
      </c>
      <c r="E70" s="54">
        <f t="shared" si="21"/>
        <v>0</v>
      </c>
      <c r="F70" s="54">
        <f t="shared" si="21"/>
        <v>0</v>
      </c>
      <c r="G70" s="54">
        <f t="shared" si="21"/>
        <v>0</v>
      </c>
      <c r="H70" s="54">
        <f t="shared" si="21"/>
        <v>0</v>
      </c>
      <c r="I70" s="54">
        <f t="shared" si="21"/>
        <v>0</v>
      </c>
      <c r="J70" s="54">
        <f t="shared" si="21"/>
        <v>0</v>
      </c>
      <c r="K70" s="54">
        <f t="shared" si="21"/>
        <v>0</v>
      </c>
      <c r="L70" s="54">
        <f t="shared" si="21"/>
        <v>0</v>
      </c>
      <c r="M70" s="54">
        <f t="shared" si="21"/>
        <v>0</v>
      </c>
      <c r="N70" s="54">
        <f t="shared" si="21"/>
        <v>0</v>
      </c>
      <c r="O70" s="54">
        <f t="shared" si="21"/>
        <v>0</v>
      </c>
      <c r="P70" s="54">
        <f t="shared" si="21"/>
        <v>0</v>
      </c>
      <c r="Q70" s="54">
        <f t="shared" si="21"/>
        <v>0</v>
      </c>
      <c r="R70" s="54">
        <f t="shared" si="21"/>
        <v>0</v>
      </c>
      <c r="S70" s="54">
        <f t="shared" si="21"/>
        <v>0</v>
      </c>
      <c r="T70" s="54">
        <f t="shared" si="21"/>
        <v>0</v>
      </c>
      <c r="U70" s="54">
        <f t="shared" si="21"/>
        <v>0</v>
      </c>
    </row>
    <row r="71" spans="1:21" ht="15.75" hidden="1" customHeight="1" x14ac:dyDescent="0.25">
      <c r="A71" s="53" t="str">
        <f>$A$50</f>
        <v>Milieu non franchi</v>
      </c>
      <c r="B71" s="54">
        <f>IF(OR(B$18=$A$10,B$19=$A$10,B$20=$A$10),COUNTIF(B26:B45,$F$7),0)</f>
        <v>0</v>
      </c>
      <c r="C71" s="54">
        <f t="shared" ref="C71:U71" si="22">IF(OR(C$18=$A$10,C$19=$A$10,C$20=$A$10),COUNTIF(C26:C45,$F$7),0)</f>
        <v>0</v>
      </c>
      <c r="D71" s="54">
        <f t="shared" si="22"/>
        <v>0</v>
      </c>
      <c r="E71" s="54">
        <f t="shared" si="22"/>
        <v>0</v>
      </c>
      <c r="F71" s="54">
        <f t="shared" si="22"/>
        <v>0</v>
      </c>
      <c r="G71" s="54">
        <f t="shared" si="22"/>
        <v>0</v>
      </c>
      <c r="H71" s="54">
        <f t="shared" si="22"/>
        <v>0</v>
      </c>
      <c r="I71" s="54">
        <f t="shared" si="22"/>
        <v>0</v>
      </c>
      <c r="J71" s="54">
        <f t="shared" si="22"/>
        <v>0</v>
      </c>
      <c r="K71" s="54">
        <f t="shared" si="22"/>
        <v>0</v>
      </c>
      <c r="L71" s="54">
        <f t="shared" si="22"/>
        <v>0</v>
      </c>
      <c r="M71" s="54">
        <f t="shared" si="22"/>
        <v>0</v>
      </c>
      <c r="N71" s="54">
        <f t="shared" si="22"/>
        <v>0</v>
      </c>
      <c r="O71" s="54">
        <f t="shared" si="22"/>
        <v>0</v>
      </c>
      <c r="P71" s="54">
        <f t="shared" si="22"/>
        <v>0</v>
      </c>
      <c r="Q71" s="54">
        <f t="shared" si="22"/>
        <v>0</v>
      </c>
      <c r="R71" s="54">
        <f t="shared" si="22"/>
        <v>0</v>
      </c>
      <c r="S71" s="54">
        <f t="shared" si="22"/>
        <v>0</v>
      </c>
      <c r="T71" s="54">
        <f t="shared" si="22"/>
        <v>0</v>
      </c>
      <c r="U71" s="54">
        <f t="shared" si="22"/>
        <v>0</v>
      </c>
    </row>
    <row r="72" spans="1:21" ht="15.75" hidden="1" customHeight="1" x14ac:dyDescent="0.25">
      <c r="A72" s="53" t="str">
        <f>$B$7</f>
        <v>Perte de balle</v>
      </c>
      <c r="B72" s="54">
        <f>COUNTIF(B$26:B$45,$A$10)</f>
        <v>0</v>
      </c>
      <c r="C72" s="54">
        <f t="shared" ref="C72:U72" si="23">COUNTIF(C$26:C$45,$A$10)</f>
        <v>0</v>
      </c>
      <c r="D72" s="54">
        <f t="shared" si="23"/>
        <v>0</v>
      </c>
      <c r="E72" s="54">
        <f t="shared" si="23"/>
        <v>0</v>
      </c>
      <c r="F72" s="54">
        <f t="shared" si="23"/>
        <v>0</v>
      </c>
      <c r="G72" s="54">
        <f t="shared" si="23"/>
        <v>0</v>
      </c>
      <c r="H72" s="54">
        <f t="shared" si="23"/>
        <v>0</v>
      </c>
      <c r="I72" s="54">
        <f t="shared" si="23"/>
        <v>0</v>
      </c>
      <c r="J72" s="54">
        <f t="shared" si="23"/>
        <v>0</v>
      </c>
      <c r="K72" s="54">
        <f t="shared" si="23"/>
        <v>0</v>
      </c>
      <c r="L72" s="54">
        <f t="shared" si="23"/>
        <v>0</v>
      </c>
      <c r="M72" s="54">
        <f t="shared" si="23"/>
        <v>0</v>
      </c>
      <c r="N72" s="54">
        <f t="shared" si="23"/>
        <v>0</v>
      </c>
      <c r="O72" s="54">
        <f t="shared" si="23"/>
        <v>0</v>
      </c>
      <c r="P72" s="54">
        <f t="shared" si="23"/>
        <v>0</v>
      </c>
      <c r="Q72" s="54">
        <f t="shared" si="23"/>
        <v>0</v>
      </c>
      <c r="R72" s="54">
        <f t="shared" si="23"/>
        <v>0</v>
      </c>
      <c r="S72" s="54">
        <f t="shared" si="23"/>
        <v>0</v>
      </c>
      <c r="T72" s="54">
        <f t="shared" si="23"/>
        <v>0</v>
      </c>
      <c r="U72" s="54">
        <f t="shared" si="23"/>
        <v>0</v>
      </c>
    </row>
    <row r="73" spans="1:21" ht="15.75" hidden="1" customHeight="1" x14ac:dyDescent="0.25">
      <c r="A73" s="22"/>
    </row>
    <row r="74" spans="1:21" ht="15.75" hidden="1" customHeight="1" x14ac:dyDescent="0.25">
      <c r="A74" s="55" t="str">
        <f>"Total de " &amp;$A$11</f>
        <v xml:space="preserve">Total de </v>
      </c>
      <c r="B74" s="56"/>
    </row>
    <row r="75" spans="1:21" ht="15.75" hidden="1" customHeight="1" x14ac:dyDescent="0.25">
      <c r="A75" s="53" t="str">
        <f>$A$47</f>
        <v>ok avec shoot</v>
      </c>
      <c r="B75" s="54">
        <f>IF(OR(B$18=$A$11,B$19=$A$11,B$20=$A$11),COUNTIF(B26:B45,$C$7),0)</f>
        <v>0</v>
      </c>
      <c r="C75" s="54">
        <f t="shared" ref="C75:U75" si="24">IF(OR(C$18=$A$11,C$19=$A$11,C$20=$A$11),COUNTIF(C26:C45,$C$7),0)</f>
        <v>0</v>
      </c>
      <c r="D75" s="54">
        <f t="shared" si="24"/>
        <v>0</v>
      </c>
      <c r="E75" s="54">
        <f t="shared" si="24"/>
        <v>0</v>
      </c>
      <c r="F75" s="54">
        <f t="shared" si="24"/>
        <v>0</v>
      </c>
      <c r="G75" s="54">
        <f t="shared" si="24"/>
        <v>0</v>
      </c>
      <c r="H75" s="54">
        <f t="shared" si="24"/>
        <v>0</v>
      </c>
      <c r="I75" s="54">
        <f t="shared" si="24"/>
        <v>0</v>
      </c>
      <c r="J75" s="54">
        <f t="shared" si="24"/>
        <v>0</v>
      </c>
      <c r="K75" s="54">
        <f t="shared" si="24"/>
        <v>0</v>
      </c>
      <c r="L75" s="54">
        <f t="shared" si="24"/>
        <v>0</v>
      </c>
      <c r="M75" s="54">
        <f t="shared" si="24"/>
        <v>0</v>
      </c>
      <c r="N75" s="54">
        <f t="shared" si="24"/>
        <v>0</v>
      </c>
      <c r="O75" s="54">
        <f t="shared" si="24"/>
        <v>0</v>
      </c>
      <c r="P75" s="54">
        <f t="shared" si="24"/>
        <v>0</v>
      </c>
      <c r="Q75" s="54">
        <f t="shared" si="24"/>
        <v>0</v>
      </c>
      <c r="R75" s="54">
        <f t="shared" si="24"/>
        <v>0</v>
      </c>
      <c r="S75" s="54">
        <f t="shared" si="24"/>
        <v>0</v>
      </c>
      <c r="T75" s="54">
        <f t="shared" si="24"/>
        <v>0</v>
      </c>
      <c r="U75" s="54">
        <f t="shared" si="24"/>
        <v>0</v>
      </c>
    </row>
    <row r="76" spans="1:21" ht="15.75" hidden="1" customHeight="1" x14ac:dyDescent="0.25">
      <c r="A76" s="53" t="str">
        <f>$A$48</f>
        <v>Ok sans tir</v>
      </c>
      <c r="B76" s="54">
        <f>IF(OR(B$18=$A$11,B$19=$A$11,B$20=$A$11),COUNTIF(B26:B45,$D$7),0)</f>
        <v>0</v>
      </c>
      <c r="C76" s="54">
        <f t="shared" ref="C76:U76" si="25">IF(OR(C$18=$A$11,C$19=$A$11,C$20=$A$11),COUNTIF(C26:C45,$D$7),0)</f>
        <v>0</v>
      </c>
      <c r="D76" s="54">
        <f t="shared" si="25"/>
        <v>0</v>
      </c>
      <c r="E76" s="54">
        <f t="shared" si="25"/>
        <v>0</v>
      </c>
      <c r="F76" s="54">
        <f t="shared" si="25"/>
        <v>0</v>
      </c>
      <c r="G76" s="54">
        <f t="shared" si="25"/>
        <v>0</v>
      </c>
      <c r="H76" s="54">
        <f t="shared" si="25"/>
        <v>0</v>
      </c>
      <c r="I76" s="54">
        <f t="shared" si="25"/>
        <v>0</v>
      </c>
      <c r="J76" s="54">
        <f t="shared" si="25"/>
        <v>0</v>
      </c>
      <c r="K76" s="54">
        <f t="shared" si="25"/>
        <v>0</v>
      </c>
      <c r="L76" s="54">
        <f t="shared" si="25"/>
        <v>0</v>
      </c>
      <c r="M76" s="54">
        <f t="shared" si="25"/>
        <v>0</v>
      </c>
      <c r="N76" s="54">
        <f t="shared" si="25"/>
        <v>0</v>
      </c>
      <c r="O76" s="54">
        <f t="shared" si="25"/>
        <v>0</v>
      </c>
      <c r="P76" s="54">
        <f t="shared" si="25"/>
        <v>0</v>
      </c>
      <c r="Q76" s="54">
        <f t="shared" si="25"/>
        <v>0</v>
      </c>
      <c r="R76" s="54">
        <f t="shared" si="25"/>
        <v>0</v>
      </c>
      <c r="S76" s="54">
        <f t="shared" si="25"/>
        <v>0</v>
      </c>
      <c r="T76" s="54">
        <f t="shared" si="25"/>
        <v>0</v>
      </c>
      <c r="U76" s="54">
        <f t="shared" si="25"/>
        <v>0</v>
      </c>
    </row>
    <row r="77" spans="1:21" ht="15.75" hidden="1" customHeight="1" x14ac:dyDescent="0.25">
      <c r="A77" s="53" t="str">
        <f>$A$49</f>
        <v>Milieu franchi</v>
      </c>
      <c r="B77" s="54">
        <f>IF(OR(B$18=$A$11,B$19=$A$11,B$20=$A$11),COUNTIF(B26:B45,$E$7),0)</f>
        <v>0</v>
      </c>
      <c r="C77" s="54">
        <f t="shared" ref="C77:U77" si="26">IF(OR(C$18=$A$11,C$19=$A$11,C$20=$A$11),COUNTIF(C26:C45,$E$7),0)</f>
        <v>0</v>
      </c>
      <c r="D77" s="54">
        <f t="shared" si="26"/>
        <v>0</v>
      </c>
      <c r="E77" s="54">
        <f t="shared" si="26"/>
        <v>0</v>
      </c>
      <c r="F77" s="54">
        <f t="shared" si="26"/>
        <v>0</v>
      </c>
      <c r="G77" s="54">
        <f t="shared" si="26"/>
        <v>0</v>
      </c>
      <c r="H77" s="54">
        <f t="shared" si="26"/>
        <v>0</v>
      </c>
      <c r="I77" s="54">
        <f t="shared" si="26"/>
        <v>0</v>
      </c>
      <c r="J77" s="54">
        <f t="shared" si="26"/>
        <v>0</v>
      </c>
      <c r="K77" s="54">
        <f t="shared" si="26"/>
        <v>0</v>
      </c>
      <c r="L77" s="54">
        <f t="shared" si="26"/>
        <v>0</v>
      </c>
      <c r="M77" s="54">
        <f t="shared" si="26"/>
        <v>0</v>
      </c>
      <c r="N77" s="54">
        <f t="shared" si="26"/>
        <v>0</v>
      </c>
      <c r="O77" s="54">
        <f t="shared" si="26"/>
        <v>0</v>
      </c>
      <c r="P77" s="54">
        <f t="shared" si="26"/>
        <v>0</v>
      </c>
      <c r="Q77" s="54">
        <f t="shared" si="26"/>
        <v>0</v>
      </c>
      <c r="R77" s="54">
        <f t="shared" si="26"/>
        <v>0</v>
      </c>
      <c r="S77" s="54">
        <f t="shared" si="26"/>
        <v>0</v>
      </c>
      <c r="T77" s="54">
        <f t="shared" si="26"/>
        <v>0</v>
      </c>
      <c r="U77" s="54">
        <f t="shared" si="26"/>
        <v>0</v>
      </c>
    </row>
    <row r="78" spans="1:21" ht="15.75" hidden="1" customHeight="1" x14ac:dyDescent="0.25">
      <c r="A78" s="53" t="str">
        <f>$A$50</f>
        <v>Milieu non franchi</v>
      </c>
      <c r="B78" s="54">
        <f>IF(OR(B$18=$A$11,B$19=$A$11,B$20=$A$11),COUNTIF(B26:B45,$F$7),0)</f>
        <v>0</v>
      </c>
      <c r="C78" s="54">
        <f t="shared" ref="C78:U78" si="27">IF(OR(C$18=$A$11,C$19=$A$11,C$20=$A$11),COUNTIF(C26:C45,$F$7),0)</f>
        <v>0</v>
      </c>
      <c r="D78" s="54">
        <f t="shared" si="27"/>
        <v>0</v>
      </c>
      <c r="E78" s="54">
        <f t="shared" si="27"/>
        <v>0</v>
      </c>
      <c r="F78" s="54">
        <f t="shared" si="27"/>
        <v>0</v>
      </c>
      <c r="G78" s="54">
        <f t="shared" si="27"/>
        <v>0</v>
      </c>
      <c r="H78" s="54">
        <f t="shared" si="27"/>
        <v>0</v>
      </c>
      <c r="I78" s="54">
        <f t="shared" si="27"/>
        <v>0</v>
      </c>
      <c r="J78" s="54">
        <f t="shared" si="27"/>
        <v>0</v>
      </c>
      <c r="K78" s="54">
        <f t="shared" si="27"/>
        <v>0</v>
      </c>
      <c r="L78" s="54">
        <f t="shared" si="27"/>
        <v>0</v>
      </c>
      <c r="M78" s="54">
        <f t="shared" si="27"/>
        <v>0</v>
      </c>
      <c r="N78" s="54">
        <f t="shared" si="27"/>
        <v>0</v>
      </c>
      <c r="O78" s="54">
        <f t="shared" si="27"/>
        <v>0</v>
      </c>
      <c r="P78" s="54">
        <f t="shared" si="27"/>
        <v>0</v>
      </c>
      <c r="Q78" s="54">
        <f t="shared" si="27"/>
        <v>0</v>
      </c>
      <c r="R78" s="54">
        <f t="shared" si="27"/>
        <v>0</v>
      </c>
      <c r="S78" s="54">
        <f t="shared" si="27"/>
        <v>0</v>
      </c>
      <c r="T78" s="54">
        <f t="shared" si="27"/>
        <v>0</v>
      </c>
      <c r="U78" s="54">
        <f t="shared" si="27"/>
        <v>0</v>
      </c>
    </row>
    <row r="79" spans="1:21" ht="15.75" hidden="1" customHeight="1" x14ac:dyDescent="0.25">
      <c r="A79" s="53" t="str">
        <f>$B$7</f>
        <v>Perte de balle</v>
      </c>
      <c r="B79" s="54">
        <f>COUNTIF(B$26:B$45,$A$11)</f>
        <v>0</v>
      </c>
      <c r="C79" s="54">
        <f>COUNTIF(C$26:C$45,$A$11)</f>
        <v>0</v>
      </c>
      <c r="D79" s="54">
        <f t="shared" ref="D79:U79" si="28">COUNTIF(D$26:D$45,$A$11)</f>
        <v>0</v>
      </c>
      <c r="E79" s="54">
        <f t="shared" si="28"/>
        <v>0</v>
      </c>
      <c r="F79" s="54">
        <f t="shared" si="28"/>
        <v>0</v>
      </c>
      <c r="G79" s="54">
        <f t="shared" si="28"/>
        <v>0</v>
      </c>
      <c r="H79" s="54">
        <f t="shared" si="28"/>
        <v>0</v>
      </c>
      <c r="I79" s="54">
        <f t="shared" si="28"/>
        <v>0</v>
      </c>
      <c r="J79" s="54">
        <f t="shared" si="28"/>
        <v>0</v>
      </c>
      <c r="K79" s="54">
        <f t="shared" si="28"/>
        <v>0</v>
      </c>
      <c r="L79" s="54">
        <f t="shared" si="28"/>
        <v>0</v>
      </c>
      <c r="M79" s="54">
        <f t="shared" si="28"/>
        <v>0</v>
      </c>
      <c r="N79" s="54">
        <f t="shared" si="28"/>
        <v>0</v>
      </c>
      <c r="O79" s="54">
        <f t="shared" si="28"/>
        <v>0</v>
      </c>
      <c r="P79" s="54">
        <f t="shared" si="28"/>
        <v>0</v>
      </c>
      <c r="Q79" s="54">
        <f t="shared" si="28"/>
        <v>0</v>
      </c>
      <c r="R79" s="54">
        <f t="shared" si="28"/>
        <v>0</v>
      </c>
      <c r="S79" s="54">
        <f t="shared" si="28"/>
        <v>0</v>
      </c>
      <c r="T79" s="54">
        <f t="shared" si="28"/>
        <v>0</v>
      </c>
      <c r="U79" s="54">
        <f t="shared" si="28"/>
        <v>0</v>
      </c>
    </row>
    <row r="80" spans="1:21" ht="15.75" hidden="1" customHeight="1" x14ac:dyDescent="0.25">
      <c r="A80" s="22"/>
    </row>
    <row r="81" spans="1:21" ht="15.75" hidden="1" customHeight="1" x14ac:dyDescent="0.25">
      <c r="A81" s="55" t="str">
        <f>"Total de " &amp;$A$12</f>
        <v xml:space="preserve">Total de </v>
      </c>
      <c r="B81" s="56"/>
    </row>
    <row r="82" spans="1:21" ht="15.75" hidden="1" customHeight="1" x14ac:dyDescent="0.25">
      <c r="A82" s="53" t="str">
        <f>$A$47</f>
        <v>ok avec shoot</v>
      </c>
      <c r="B82" s="54">
        <f>IF(OR(B$18=$A$12,B$19=$A$12,B$20=$A$12),COUNTIF(B26:B45,$C$7),0)</f>
        <v>0</v>
      </c>
      <c r="C82" s="54">
        <f t="shared" ref="C82:U82" si="29">IF(OR(C$18=$A$12,C$19=$A$12,C$20=$A$12),COUNTIF(C26:C45,$C$7),0)</f>
        <v>0</v>
      </c>
      <c r="D82" s="54">
        <f t="shared" si="29"/>
        <v>0</v>
      </c>
      <c r="E82" s="54">
        <f t="shared" si="29"/>
        <v>0</v>
      </c>
      <c r="F82" s="54">
        <f t="shared" si="29"/>
        <v>0</v>
      </c>
      <c r="G82" s="54">
        <f t="shared" si="29"/>
        <v>0</v>
      </c>
      <c r="H82" s="54">
        <f t="shared" si="29"/>
        <v>0</v>
      </c>
      <c r="I82" s="54">
        <f t="shared" si="29"/>
        <v>0</v>
      </c>
      <c r="J82" s="54">
        <f t="shared" si="29"/>
        <v>0</v>
      </c>
      <c r="K82" s="54">
        <f t="shared" si="29"/>
        <v>0</v>
      </c>
      <c r="L82" s="54">
        <f t="shared" si="29"/>
        <v>0</v>
      </c>
      <c r="M82" s="54">
        <f t="shared" si="29"/>
        <v>0</v>
      </c>
      <c r="N82" s="54">
        <f t="shared" si="29"/>
        <v>0</v>
      </c>
      <c r="O82" s="54">
        <f t="shared" si="29"/>
        <v>0</v>
      </c>
      <c r="P82" s="54">
        <f t="shared" si="29"/>
        <v>0</v>
      </c>
      <c r="Q82" s="54">
        <f t="shared" si="29"/>
        <v>0</v>
      </c>
      <c r="R82" s="54">
        <f t="shared" si="29"/>
        <v>0</v>
      </c>
      <c r="S82" s="54">
        <f t="shared" si="29"/>
        <v>0</v>
      </c>
      <c r="T82" s="54">
        <f t="shared" si="29"/>
        <v>0</v>
      </c>
      <c r="U82" s="54">
        <f t="shared" si="29"/>
        <v>0</v>
      </c>
    </row>
    <row r="83" spans="1:21" ht="15.75" hidden="1" customHeight="1" x14ac:dyDescent="0.25">
      <c r="A83" s="53" t="str">
        <f>$A$48</f>
        <v>Ok sans tir</v>
      </c>
      <c r="B83" s="54">
        <f>IF(OR(B$18=$A$12,B$19=$A$12,B$20=$A$12),COUNTIF(B26:B45,$D$7),0)</f>
        <v>0</v>
      </c>
      <c r="C83" s="54">
        <f t="shared" ref="C83:U83" si="30">IF(OR(C$18=$A$12,C$19=$A$12,C$20=$A$12),COUNTIF(C26:C45,$D$7),0)</f>
        <v>0</v>
      </c>
      <c r="D83" s="54">
        <f t="shared" si="30"/>
        <v>0</v>
      </c>
      <c r="E83" s="54">
        <f t="shared" si="30"/>
        <v>0</v>
      </c>
      <c r="F83" s="54">
        <f t="shared" si="30"/>
        <v>0</v>
      </c>
      <c r="G83" s="54">
        <f t="shared" si="30"/>
        <v>0</v>
      </c>
      <c r="H83" s="54">
        <f t="shared" si="30"/>
        <v>0</v>
      </c>
      <c r="I83" s="54">
        <f t="shared" si="30"/>
        <v>0</v>
      </c>
      <c r="J83" s="54">
        <f t="shared" si="30"/>
        <v>0</v>
      </c>
      <c r="K83" s="54">
        <f t="shared" si="30"/>
        <v>0</v>
      </c>
      <c r="L83" s="54">
        <f t="shared" si="30"/>
        <v>0</v>
      </c>
      <c r="M83" s="54">
        <f t="shared" si="30"/>
        <v>0</v>
      </c>
      <c r="N83" s="54">
        <f t="shared" si="30"/>
        <v>0</v>
      </c>
      <c r="O83" s="54">
        <f t="shared" si="30"/>
        <v>0</v>
      </c>
      <c r="P83" s="54">
        <f t="shared" si="30"/>
        <v>0</v>
      </c>
      <c r="Q83" s="54">
        <f t="shared" si="30"/>
        <v>0</v>
      </c>
      <c r="R83" s="54">
        <f t="shared" si="30"/>
        <v>0</v>
      </c>
      <c r="S83" s="54">
        <f t="shared" si="30"/>
        <v>0</v>
      </c>
      <c r="T83" s="54">
        <f t="shared" si="30"/>
        <v>0</v>
      </c>
      <c r="U83" s="54">
        <f t="shared" si="30"/>
        <v>0</v>
      </c>
    </row>
    <row r="84" spans="1:21" ht="15.75" hidden="1" customHeight="1" x14ac:dyDescent="0.25">
      <c r="A84" s="53" t="str">
        <f>$A$49</f>
        <v>Milieu franchi</v>
      </c>
      <c r="B84" s="54">
        <f>IF(OR(B$18=$A$11,B$19=$A$11,B$20=$A$11),COUNTIF(B26:B45,$E$7),0)</f>
        <v>0</v>
      </c>
      <c r="C84" s="54">
        <f t="shared" ref="C84:U84" si="31">IF(OR(C$18=$A$11,C$19=$A$11,C$20=$A$11),COUNTIF(C26:C45,$E$7),0)</f>
        <v>0</v>
      </c>
      <c r="D84" s="54">
        <f t="shared" si="31"/>
        <v>0</v>
      </c>
      <c r="E84" s="54">
        <f t="shared" si="31"/>
        <v>0</v>
      </c>
      <c r="F84" s="54">
        <f t="shared" si="31"/>
        <v>0</v>
      </c>
      <c r="G84" s="54">
        <f t="shared" si="31"/>
        <v>0</v>
      </c>
      <c r="H84" s="54">
        <f t="shared" si="31"/>
        <v>0</v>
      </c>
      <c r="I84" s="54">
        <f t="shared" si="31"/>
        <v>0</v>
      </c>
      <c r="J84" s="54">
        <f t="shared" si="31"/>
        <v>0</v>
      </c>
      <c r="K84" s="54">
        <f t="shared" si="31"/>
        <v>0</v>
      </c>
      <c r="L84" s="54">
        <f t="shared" si="31"/>
        <v>0</v>
      </c>
      <c r="M84" s="54">
        <f t="shared" si="31"/>
        <v>0</v>
      </c>
      <c r="N84" s="54">
        <f t="shared" si="31"/>
        <v>0</v>
      </c>
      <c r="O84" s="54">
        <f t="shared" si="31"/>
        <v>0</v>
      </c>
      <c r="P84" s="54">
        <f t="shared" si="31"/>
        <v>0</v>
      </c>
      <c r="Q84" s="54">
        <f t="shared" si="31"/>
        <v>0</v>
      </c>
      <c r="R84" s="54">
        <f t="shared" si="31"/>
        <v>0</v>
      </c>
      <c r="S84" s="54">
        <f t="shared" si="31"/>
        <v>0</v>
      </c>
      <c r="T84" s="54">
        <f t="shared" si="31"/>
        <v>0</v>
      </c>
      <c r="U84" s="54">
        <f t="shared" si="31"/>
        <v>0</v>
      </c>
    </row>
    <row r="85" spans="1:21" ht="15.75" hidden="1" customHeight="1" x14ac:dyDescent="0.25">
      <c r="A85" s="53" t="str">
        <f>$A$50</f>
        <v>Milieu non franchi</v>
      </c>
      <c r="B85" s="54">
        <f>IF(OR(B$18=$A$12,B$19=$A$12,B$20=$A$12),COUNTIF(B26:B45,$F$7),0)</f>
        <v>0</v>
      </c>
      <c r="C85" s="54">
        <f t="shared" ref="C85:U85" si="32">IF(OR(C$18=$A$12,C$19=$A$12,C$20=$A$12),COUNTIF(C26:C45,$F$7),0)</f>
        <v>0</v>
      </c>
      <c r="D85" s="54">
        <f t="shared" si="32"/>
        <v>0</v>
      </c>
      <c r="E85" s="54">
        <f t="shared" si="32"/>
        <v>0</v>
      </c>
      <c r="F85" s="54">
        <f t="shared" si="32"/>
        <v>0</v>
      </c>
      <c r="G85" s="54">
        <f t="shared" si="32"/>
        <v>0</v>
      </c>
      <c r="H85" s="54">
        <f t="shared" si="32"/>
        <v>0</v>
      </c>
      <c r="I85" s="54">
        <f t="shared" si="32"/>
        <v>0</v>
      </c>
      <c r="J85" s="54">
        <f t="shared" si="32"/>
        <v>0</v>
      </c>
      <c r="K85" s="54">
        <f t="shared" si="32"/>
        <v>0</v>
      </c>
      <c r="L85" s="54">
        <f t="shared" si="32"/>
        <v>0</v>
      </c>
      <c r="M85" s="54">
        <f t="shared" si="32"/>
        <v>0</v>
      </c>
      <c r="N85" s="54">
        <f t="shared" si="32"/>
        <v>0</v>
      </c>
      <c r="O85" s="54">
        <f t="shared" si="32"/>
        <v>0</v>
      </c>
      <c r="P85" s="54">
        <f t="shared" si="32"/>
        <v>0</v>
      </c>
      <c r="Q85" s="54">
        <f t="shared" si="32"/>
        <v>0</v>
      </c>
      <c r="R85" s="54">
        <f t="shared" si="32"/>
        <v>0</v>
      </c>
      <c r="S85" s="54">
        <f t="shared" si="32"/>
        <v>0</v>
      </c>
      <c r="T85" s="54">
        <f t="shared" si="32"/>
        <v>0</v>
      </c>
      <c r="U85" s="54">
        <f t="shared" si="32"/>
        <v>0</v>
      </c>
    </row>
    <row r="86" spans="1:21" ht="15.75" hidden="1" customHeight="1" x14ac:dyDescent="0.25">
      <c r="A86" s="53" t="str">
        <f>$B$7</f>
        <v>Perte de balle</v>
      </c>
      <c r="B86" s="54">
        <f>COUNTIF(B$26:B$45,$A$11)</f>
        <v>0</v>
      </c>
      <c r="C86" s="54">
        <f>COUNTIF(C$26:C$45,$A$11)</f>
        <v>0</v>
      </c>
      <c r="D86" s="54">
        <f t="shared" ref="D86:U86" si="33">COUNTIF(D$26:D$45,$A$11)</f>
        <v>0</v>
      </c>
      <c r="E86" s="54">
        <f t="shared" si="33"/>
        <v>0</v>
      </c>
      <c r="F86" s="54">
        <f t="shared" si="33"/>
        <v>0</v>
      </c>
      <c r="G86" s="54">
        <f t="shared" si="33"/>
        <v>0</v>
      </c>
      <c r="H86" s="54">
        <f t="shared" si="33"/>
        <v>0</v>
      </c>
      <c r="I86" s="54">
        <f t="shared" si="33"/>
        <v>0</v>
      </c>
      <c r="J86" s="54">
        <f t="shared" si="33"/>
        <v>0</v>
      </c>
      <c r="K86" s="54">
        <f t="shared" si="33"/>
        <v>0</v>
      </c>
      <c r="L86" s="54">
        <f t="shared" si="33"/>
        <v>0</v>
      </c>
      <c r="M86" s="54">
        <f t="shared" si="33"/>
        <v>0</v>
      </c>
      <c r="N86" s="54">
        <f t="shared" si="33"/>
        <v>0</v>
      </c>
      <c r="O86" s="54">
        <f t="shared" si="33"/>
        <v>0</v>
      </c>
      <c r="P86" s="54">
        <f t="shared" si="33"/>
        <v>0</v>
      </c>
      <c r="Q86" s="54">
        <f t="shared" si="33"/>
        <v>0</v>
      </c>
      <c r="R86" s="54">
        <f t="shared" si="33"/>
        <v>0</v>
      </c>
      <c r="S86" s="54">
        <f t="shared" si="33"/>
        <v>0</v>
      </c>
      <c r="T86" s="54">
        <f t="shared" si="33"/>
        <v>0</v>
      </c>
      <c r="U86" s="54">
        <f t="shared" si="33"/>
        <v>0</v>
      </c>
    </row>
    <row r="87" spans="1:21" ht="15.75" hidden="1" customHeight="1" x14ac:dyDescent="0.25">
      <c r="A87" s="22"/>
    </row>
    <row r="88" spans="1:21" ht="15.75" hidden="1" customHeight="1" x14ac:dyDescent="0.25">
      <c r="A88" s="55" t="str">
        <f>"Total de " &amp;$A$14</f>
        <v xml:space="preserve">Total de </v>
      </c>
      <c r="B88" s="56"/>
    </row>
    <row r="89" spans="1:21" ht="15.75" hidden="1" customHeight="1" x14ac:dyDescent="0.25">
      <c r="A89" s="53" t="str">
        <f>$A$47</f>
        <v>ok avec shoot</v>
      </c>
      <c r="B89" s="54">
        <f>IF(OR(B$18=$A$14,B$19=$A$14,B$20=$A$14),COUNTIF(B26:B45,$C$7),0)</f>
        <v>0</v>
      </c>
      <c r="C89" s="54">
        <f t="shared" ref="C89:U89" si="34">IF(OR(C$18=$A$14,C$19=$A$14,C$20=$A$14),COUNTIF(C26:C45,$C$7),0)</f>
        <v>0</v>
      </c>
      <c r="D89" s="54">
        <f t="shared" si="34"/>
        <v>0</v>
      </c>
      <c r="E89" s="54">
        <f t="shared" si="34"/>
        <v>0</v>
      </c>
      <c r="F89" s="54">
        <f t="shared" si="34"/>
        <v>0</v>
      </c>
      <c r="G89" s="54">
        <f t="shared" si="34"/>
        <v>0</v>
      </c>
      <c r="H89" s="54">
        <f t="shared" si="34"/>
        <v>0</v>
      </c>
      <c r="I89" s="54">
        <f t="shared" si="34"/>
        <v>0</v>
      </c>
      <c r="J89" s="54">
        <f t="shared" si="34"/>
        <v>0</v>
      </c>
      <c r="K89" s="54">
        <f t="shared" si="34"/>
        <v>0</v>
      </c>
      <c r="L89" s="54">
        <f t="shared" si="34"/>
        <v>0</v>
      </c>
      <c r="M89" s="54">
        <f t="shared" si="34"/>
        <v>0</v>
      </c>
      <c r="N89" s="54">
        <f t="shared" si="34"/>
        <v>0</v>
      </c>
      <c r="O89" s="54">
        <f t="shared" si="34"/>
        <v>0</v>
      </c>
      <c r="P89" s="54">
        <f t="shared" si="34"/>
        <v>0</v>
      </c>
      <c r="Q89" s="54">
        <f t="shared" si="34"/>
        <v>0</v>
      </c>
      <c r="R89" s="54">
        <f t="shared" si="34"/>
        <v>0</v>
      </c>
      <c r="S89" s="54">
        <f t="shared" si="34"/>
        <v>0</v>
      </c>
      <c r="T89" s="54">
        <f t="shared" si="34"/>
        <v>0</v>
      </c>
      <c r="U89" s="54">
        <f t="shared" si="34"/>
        <v>0</v>
      </c>
    </row>
    <row r="90" spans="1:21" ht="15.75" hidden="1" customHeight="1" x14ac:dyDescent="0.25">
      <c r="A90" s="53" t="str">
        <f>$A$48</f>
        <v>Ok sans tir</v>
      </c>
      <c r="B90" s="54">
        <f>IF(OR(B$18=$A$14,B$19=$A$14,B$20=$A$14),COUNTIF(B26:B45,$D$7),0)</f>
        <v>0</v>
      </c>
      <c r="C90" s="54">
        <f t="shared" ref="C90:U90" si="35">IF(OR(C$18=$A$14,C$19=$A$14,C$20=$A$14),COUNTIF(C26:C45,$D$7),0)</f>
        <v>0</v>
      </c>
      <c r="D90" s="54">
        <f t="shared" si="35"/>
        <v>0</v>
      </c>
      <c r="E90" s="54">
        <f t="shared" si="35"/>
        <v>0</v>
      </c>
      <c r="F90" s="54">
        <f t="shared" si="35"/>
        <v>0</v>
      </c>
      <c r="G90" s="54">
        <f t="shared" si="35"/>
        <v>0</v>
      </c>
      <c r="H90" s="54">
        <f t="shared" si="35"/>
        <v>0</v>
      </c>
      <c r="I90" s="54">
        <f t="shared" si="35"/>
        <v>0</v>
      </c>
      <c r="J90" s="54">
        <f t="shared" si="35"/>
        <v>0</v>
      </c>
      <c r="K90" s="54">
        <f t="shared" si="35"/>
        <v>0</v>
      </c>
      <c r="L90" s="54">
        <f t="shared" si="35"/>
        <v>0</v>
      </c>
      <c r="M90" s="54">
        <f t="shared" si="35"/>
        <v>0</v>
      </c>
      <c r="N90" s="54">
        <f t="shared" si="35"/>
        <v>0</v>
      </c>
      <c r="O90" s="54">
        <f t="shared" si="35"/>
        <v>0</v>
      </c>
      <c r="P90" s="54">
        <f t="shared" si="35"/>
        <v>0</v>
      </c>
      <c r="Q90" s="54">
        <f t="shared" si="35"/>
        <v>0</v>
      </c>
      <c r="R90" s="54">
        <f t="shared" si="35"/>
        <v>0</v>
      </c>
      <c r="S90" s="54">
        <f t="shared" si="35"/>
        <v>0</v>
      </c>
      <c r="T90" s="54">
        <f t="shared" si="35"/>
        <v>0</v>
      </c>
      <c r="U90" s="54">
        <f t="shared" si="35"/>
        <v>0</v>
      </c>
    </row>
    <row r="91" spans="1:21" ht="15.75" hidden="1" customHeight="1" x14ac:dyDescent="0.25">
      <c r="A91" s="53" t="str">
        <f>$A$49</f>
        <v>Milieu franchi</v>
      </c>
      <c r="B91" s="54">
        <f>IF(OR(B$18=$A$12,B$19=$A$12,B$20=$A$12),COUNTIF(B26:B45,$E$7),0)</f>
        <v>0</v>
      </c>
      <c r="C91" s="54">
        <f t="shared" ref="C91:U91" si="36">IF(OR(C$18=$A$12,C$19=$A$12,C$20=$A$12),COUNTIF(C26:C45,$E$7),0)</f>
        <v>0</v>
      </c>
      <c r="D91" s="54">
        <f t="shared" si="36"/>
        <v>0</v>
      </c>
      <c r="E91" s="54">
        <f t="shared" si="36"/>
        <v>0</v>
      </c>
      <c r="F91" s="54">
        <f t="shared" si="36"/>
        <v>0</v>
      </c>
      <c r="G91" s="54">
        <f t="shared" si="36"/>
        <v>0</v>
      </c>
      <c r="H91" s="54">
        <f t="shared" si="36"/>
        <v>0</v>
      </c>
      <c r="I91" s="54">
        <f t="shared" si="36"/>
        <v>0</v>
      </c>
      <c r="J91" s="54">
        <f t="shared" si="36"/>
        <v>0</v>
      </c>
      <c r="K91" s="54">
        <f t="shared" si="36"/>
        <v>0</v>
      </c>
      <c r="L91" s="54">
        <f t="shared" si="36"/>
        <v>0</v>
      </c>
      <c r="M91" s="54">
        <f t="shared" si="36"/>
        <v>0</v>
      </c>
      <c r="N91" s="54">
        <f t="shared" si="36"/>
        <v>0</v>
      </c>
      <c r="O91" s="54">
        <f t="shared" si="36"/>
        <v>0</v>
      </c>
      <c r="P91" s="54">
        <f t="shared" si="36"/>
        <v>0</v>
      </c>
      <c r="Q91" s="54">
        <f t="shared" si="36"/>
        <v>0</v>
      </c>
      <c r="R91" s="54">
        <f t="shared" si="36"/>
        <v>0</v>
      </c>
      <c r="S91" s="54">
        <f t="shared" si="36"/>
        <v>0</v>
      </c>
      <c r="T91" s="54">
        <f t="shared" si="36"/>
        <v>0</v>
      </c>
      <c r="U91" s="54">
        <f t="shared" si="36"/>
        <v>0</v>
      </c>
    </row>
    <row r="92" spans="1:21" ht="15.75" hidden="1" customHeight="1" x14ac:dyDescent="0.25">
      <c r="A92" s="53" t="str">
        <f>$A$50</f>
        <v>Milieu non franchi</v>
      </c>
      <c r="B92" s="54">
        <f>IF(OR(B$18=$A$14,B$19=$A$14,B$20=$A$14),COUNTIF(B26:B45,$F$7),0)</f>
        <v>0</v>
      </c>
      <c r="C92" s="54">
        <f t="shared" ref="C92:U92" si="37">IF(OR(C$18=$A$14,C$19=$A$14,C$20=$A$14),COUNTIF(C26:C45,$F$7),0)</f>
        <v>0</v>
      </c>
      <c r="D92" s="54">
        <f t="shared" si="37"/>
        <v>0</v>
      </c>
      <c r="E92" s="54">
        <f t="shared" si="37"/>
        <v>0</v>
      </c>
      <c r="F92" s="54">
        <f t="shared" si="37"/>
        <v>0</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row>
    <row r="93" spans="1:21" ht="15.75" hidden="1" customHeight="1" x14ac:dyDescent="0.25">
      <c r="A93" s="53" t="str">
        <f>$B$7</f>
        <v>Perte de balle</v>
      </c>
      <c r="B93" s="54">
        <f>COUNTIF(B$26:B$45,$A$11)</f>
        <v>0</v>
      </c>
      <c r="C93" s="54">
        <f>COUNTIF(C$26:C$45,$A$11)</f>
        <v>0</v>
      </c>
      <c r="D93" s="54">
        <f t="shared" ref="D93:U93" si="38">COUNTIF(D$26:D$45,$A$11)</f>
        <v>0</v>
      </c>
      <c r="E93" s="54">
        <f t="shared" si="38"/>
        <v>0</v>
      </c>
      <c r="F93" s="54">
        <f t="shared" si="38"/>
        <v>0</v>
      </c>
      <c r="G93" s="54">
        <f t="shared" si="38"/>
        <v>0</v>
      </c>
      <c r="H93" s="54">
        <f t="shared" si="38"/>
        <v>0</v>
      </c>
      <c r="I93" s="54">
        <f t="shared" si="38"/>
        <v>0</v>
      </c>
      <c r="J93" s="54">
        <f t="shared" si="38"/>
        <v>0</v>
      </c>
      <c r="K93" s="54">
        <f t="shared" si="38"/>
        <v>0</v>
      </c>
      <c r="L93" s="54">
        <f t="shared" si="38"/>
        <v>0</v>
      </c>
      <c r="M93" s="54">
        <f t="shared" si="38"/>
        <v>0</v>
      </c>
      <c r="N93" s="54">
        <f t="shared" si="38"/>
        <v>0</v>
      </c>
      <c r="O93" s="54">
        <f t="shared" si="38"/>
        <v>0</v>
      </c>
      <c r="P93" s="54">
        <f t="shared" si="38"/>
        <v>0</v>
      </c>
      <c r="Q93" s="54">
        <f t="shared" si="38"/>
        <v>0</v>
      </c>
      <c r="R93" s="54">
        <f t="shared" si="38"/>
        <v>0</v>
      </c>
      <c r="S93" s="54">
        <f t="shared" si="38"/>
        <v>0</v>
      </c>
      <c r="T93" s="54">
        <f t="shared" si="38"/>
        <v>0</v>
      </c>
      <c r="U93" s="54">
        <f t="shared" si="38"/>
        <v>0</v>
      </c>
    </row>
    <row r="94" spans="1:21" ht="15.75" customHeight="1" x14ac:dyDescent="0.25">
      <c r="A94" s="22"/>
    </row>
    <row r="95" spans="1:21" ht="15.75" customHeight="1" x14ac:dyDescent="0.25"/>
    <row r="96" spans="1:2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sheetData>
  <sheetProtection password="C6AC" sheet="1" objects="1" scenarios="1"/>
  <mergeCells count="1">
    <mergeCell ref="B14:G14"/>
  </mergeCells>
  <conditionalFormatting sqref="J8:AB14">
    <cfRule type="colorScale" priority="3">
      <colorScale>
        <cfvo type="min"/>
        <cfvo type="percentile" val="50"/>
        <cfvo type="max"/>
        <color rgb="FFF8696B"/>
        <color rgb="FFFFEB84"/>
        <color rgb="FF63BE7B"/>
      </colorScale>
    </cfRule>
  </conditionalFormatting>
  <conditionalFormatting sqref="R12:R13">
    <cfRule type="expression" dxfId="8" priority="2">
      <formula>$O$14</formula>
    </cfRule>
  </conditionalFormatting>
  <conditionalFormatting sqref="B18:U20">
    <cfRule type="expression" dxfId="7" priority="1">
      <formula>"A A"</formula>
    </cfRule>
  </conditionalFormatting>
  <dataValidations count="3">
    <dataValidation type="list" allowBlank="1" showErrorMessage="1" sqref="A8:A14">
      <formula1>Liste_conc</formula1>
    </dataValidation>
    <dataValidation type="list" allowBlank="1" showErrorMessage="1" sqref="B43:U43 B27:U27 B29:U29 B45:U45 B31:U31 B33:U33 B35:U35 B37:U37 B39:U39 B41:U41">
      <formula1>B$18:B$20</formula1>
    </dataValidation>
    <dataValidation type="list" allowBlank="1" showErrorMessage="1" errorTitle="ERREUR" error="Saisie obligatroire dans la liste" sqref="B44:U44 B32:U32 B34:U34 B36:U36 B38:U38 B40:U40 B42:U42 B30:U30 B26:U26 B28:U28">
      <formula1>Liste_eval</formula1>
    </dataValidation>
  </dataValidations>
  <pageMargins left="0.7" right="0.7" top="0.75" bottom="0.75" header="0" footer="0"/>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D9042856-0CB1-4F67-9894-7157915D3C5D}">
            <xm:f>NOT(ISERROR(SEARCH(Paramètres!$J$9,'Groupe à 4 - 2x1'!B23)))</xm:f>
            <xm:f>Paramètres!$J$9</xm:f>
            <x14:dxf>
              <fill>
                <patternFill>
                  <bgColor rgb="FFFFC000"/>
                </patternFill>
              </fill>
            </x14:dxf>
          </x14:cfRule>
          <x14:cfRule type="containsText" priority="5" operator="containsText" id="{8728EF79-DD9B-44FF-B708-8C45286659D9}">
            <xm:f>NOT(ISERROR(SEARCH(Paramètres!$J$6,'Groupe à 4 - 2x1'!B23)))</xm:f>
            <xm:f>Paramètres!$J$6</xm:f>
            <x14:dxf>
              <fill>
                <patternFill>
                  <bgColor theme="6" tint="0.39994506668294322"/>
                </patternFill>
              </fill>
            </x14:dxf>
          </x14:cfRule>
          <xm:sqref>B26:U26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1019"/>
  <sheetViews>
    <sheetView showGridLines="0" zoomScale="80" zoomScaleNormal="80" workbookViewId="0">
      <pane xSplit="1" topLeftCell="B1" activePane="topRight" state="frozen"/>
      <selection activeCell="D8" sqref="D8"/>
      <selection pane="topRight" activeCell="A47" sqref="A47:XFD101"/>
    </sheetView>
  </sheetViews>
  <sheetFormatPr baseColWidth="10" defaultColWidth="14.42578125" defaultRowHeight="15" customHeight="1" x14ac:dyDescent="0.25"/>
  <cols>
    <col min="1" max="1" width="28.42578125" customWidth="1"/>
    <col min="2" max="21" width="20.28515625" customWidth="1"/>
    <col min="22" max="22" width="12" customWidth="1"/>
    <col min="23" max="28" width="6.5703125" customWidth="1"/>
  </cols>
  <sheetData>
    <row r="1" spans="1:18" ht="33.75" x14ac:dyDescent="0.5">
      <c r="A1" s="43" t="s">
        <v>192</v>
      </c>
      <c r="B1" s="1"/>
      <c r="C1" s="1"/>
      <c r="D1" s="1"/>
      <c r="E1" s="1"/>
      <c r="F1" s="1"/>
      <c r="G1" s="1"/>
      <c r="H1" s="1"/>
      <c r="I1" s="1"/>
      <c r="J1" s="1"/>
      <c r="K1" s="1"/>
      <c r="L1" s="1"/>
      <c r="M1" s="1"/>
      <c r="N1" s="1"/>
      <c r="O1" s="1"/>
      <c r="P1" s="1"/>
      <c r="Q1" s="1"/>
    </row>
    <row r="3" spans="1:18" ht="23.25" x14ac:dyDescent="0.35">
      <c r="A3" s="2" t="s">
        <v>1</v>
      </c>
    </row>
    <row r="4" spans="1:18" ht="23.25" x14ac:dyDescent="0.35">
      <c r="A4" s="2" t="s">
        <v>2</v>
      </c>
    </row>
    <row r="5" spans="1:18" ht="23.25" x14ac:dyDescent="0.35">
      <c r="A5" s="41" t="s">
        <v>128</v>
      </c>
    </row>
    <row r="7" spans="1:18" ht="87" customHeight="1" x14ac:dyDescent="0.35">
      <c r="A7" s="3" t="s">
        <v>3</v>
      </c>
      <c r="B7" s="49" t="s">
        <v>127</v>
      </c>
      <c r="C7" s="24" t="str">
        <f>Paramètres!J6</f>
        <v>ok avec shoot</v>
      </c>
      <c r="D7" s="25" t="str">
        <f>Paramètres!J7</f>
        <v>Ok sans tir</v>
      </c>
      <c r="E7" s="26" t="str">
        <f>Paramètres!J8</f>
        <v>Milieu franchi</v>
      </c>
      <c r="F7" s="27" t="str">
        <f>Paramètres!J9</f>
        <v>Milieu non franchi</v>
      </c>
      <c r="G7" s="37" t="s">
        <v>70</v>
      </c>
    </row>
    <row r="8" spans="1:18" ht="33.75" customHeight="1" x14ac:dyDescent="0.3">
      <c r="A8" s="143"/>
      <c r="B8" s="52" t="str">
        <f>IF(SUM($B$59:$U$59)=0,"Aucune",SUM($B$59:$U$59) &amp; " soit " &amp;CEILING( SUM($B$59:$U$59)/SUM($B$56:$U$58),0.001)*100 &amp; " %")</f>
        <v>Aucune</v>
      </c>
      <c r="C8" s="32">
        <f>IF(SUM($B$55:$U$55)=0,0,CEILING((SUM($B$55:$U$55)/SUM($B$55:$U$58))*100,0.1))</f>
        <v>0</v>
      </c>
      <c r="D8" s="33">
        <f>IF(SUM($B$56:$U$56)=0,0,CEILING((SUM($B$56:$U$56)/SUM($B$55:$U$58))*100,0.1))</f>
        <v>0</v>
      </c>
      <c r="E8" s="34">
        <f>IF(SUM($B$57:$U$57)=0,0,CEILING((SUM($B$57:$U$57)/SUM($B$55:$U$58))*100,0.1))</f>
        <v>0</v>
      </c>
      <c r="F8" s="35">
        <f>IF(SUM($B$58:$U$58)=0,0,CEILING((SUM($B$58:$U$58)/SUM($B$55:$U$58))*100,0.1))</f>
        <v>0</v>
      </c>
      <c r="G8" s="21" t="str">
        <f>IF(CHOOSE(Paramètres!$J$19,C8=0,AND(C8=0,D8=0),AND(C8=0,D8=0,E8=0),AND(C8=0,D8=0,E8=0,F8=0)),"Non évaluable",CHOOSE(Paramètres!$J$19,LOOKUP(C8,Paramètres!$G$7:$G$38,Paramètres!$H$7:$H$38),LOOKUP(SUM(C8,D8),Paramètres!$G$7:$G$38,Paramètres!$H$7:$H$38),LOOKUP(SUM(C8,D8,E8),Paramètres!$G$7:$G$38,Paramètres!$H$7:$H$38),LOOKUP(SUM(C8,D8,E8,F8),Paramètres!$G$7:$G$38,Paramètres!$H$7:$H$38)))</f>
        <v>Non évaluable</v>
      </c>
      <c r="I8" s="4"/>
      <c r="J8" s="4"/>
      <c r="K8" s="4"/>
      <c r="L8" s="4"/>
      <c r="M8" s="4"/>
      <c r="N8" s="4"/>
      <c r="P8" s="22" t="s">
        <v>123</v>
      </c>
    </row>
    <row r="9" spans="1:18" ht="33.75" customHeight="1" x14ac:dyDescent="0.3">
      <c r="A9" s="143"/>
      <c r="B9" s="52" t="str">
        <f>IF(SUM($B$66:$U$66)=0,"Aucune",SUM($B$66:$U$66) &amp; " soit " &amp;CEILING( SUM($B$66:$U$66)/SUM($B$63:$U$65),0.001)*100 &amp; " %")</f>
        <v>Aucune</v>
      </c>
      <c r="C9" s="32">
        <f>IF(SUM($B$62:$U$62)=0,0,CEILING((SUM($B$62:$U$62)/SUM($B$62:$U$65))*100,0.1))</f>
        <v>0</v>
      </c>
      <c r="D9" s="33">
        <f>IF(SUM($B$63:$U$63)=0,0,CEILING((SUM($B$63:$U$63)/SUM($B$62:$U$65))*100,0.1))</f>
        <v>0</v>
      </c>
      <c r="E9" s="34">
        <f>IF(SUM($B$64:$U$64)=0,0,CEILING((SUM($B$64:$U$64)/SUM($B$62:$U$65))*100,0.1))</f>
        <v>0</v>
      </c>
      <c r="F9" s="35">
        <f>IF(SUM($B$65:$U$65)=0,0,CEILING((SUM($B$65:$U$65)/SUM($B$62:$U$65))*100,0.1))</f>
        <v>0</v>
      </c>
      <c r="G9" s="21" t="str">
        <f>IF(CHOOSE(Paramètres!$J$19,C9=0,AND(C9=0,D9=0),AND(C9=0,D9=0,E9=0),AND(C9=0,D9=0,E9=0,F9=0)),"Non évaluable",CHOOSE(Paramètres!$J$19,LOOKUP(C9,Paramètres!$G$7:$G$38,Paramètres!$H$7:$H$38),LOOKUP(SUM(C9,D9),Paramètres!$G$7:$G$38,Paramètres!$H$7:$H$38),LOOKUP(SUM(C9,D9,E9),Paramètres!$G$7:$G$38,Paramètres!$H$7:$H$38),LOOKUP(SUM(C9,D9,E9,F9),Paramètres!$G$7:$G$38,Paramètres!$H$7:$H$38)))</f>
        <v>Non évaluable</v>
      </c>
      <c r="I9" s="4"/>
      <c r="J9" s="50" t="s">
        <v>129</v>
      </c>
      <c r="K9" s="4"/>
      <c r="L9" s="4"/>
      <c r="M9" s="4"/>
      <c r="N9" s="4"/>
      <c r="P9" s="22" t="s">
        <v>124</v>
      </c>
    </row>
    <row r="10" spans="1:18" ht="33.75" customHeight="1" x14ac:dyDescent="0.3">
      <c r="A10" s="143"/>
      <c r="B10" s="52" t="str">
        <f>IF(SUM($B$73:$U$73)=0,"Aucune",SUM($B$73:$U$73) &amp; " soit " &amp;CEILING( SUM($B$73:$U$73)/SUM($B$70:$U$72),0.001)*100 &amp; " %")</f>
        <v>Aucune</v>
      </c>
      <c r="C10" s="32">
        <f>IF(SUM($B$69:$U$69)=0,0,CEILING((SUM($B$69:$U$69)/SUM($B$69:$U$72))*100,0.1))</f>
        <v>0</v>
      </c>
      <c r="D10" s="33">
        <f>IF(SUM($B$70:$U$70)=0,0,CEILING((SUM($B$70:$U$70)/SUM($B$69:$U$72))*100,0.1))</f>
        <v>0</v>
      </c>
      <c r="E10" s="34">
        <f>IF(SUM($B$71:$U$71)=0,0,CEILING((SUM($B$71:$U$71)/SUM($B$69:$U$72))*100,0.1))</f>
        <v>0</v>
      </c>
      <c r="F10" s="35">
        <f>IF(SUM($B$72:$U$72)=0,0,CEILING((SUM($B$72:$U$72)/SUM($B$69:$U$72))*100,0.1))</f>
        <v>0</v>
      </c>
      <c r="G10" s="21" t="str">
        <f>IF(CHOOSE(Paramètres!$J$19,C10=0,AND(C10=0,D10=0),AND(C10=0,D10=0,E10=0),AND(C10=0,D10=0,E10=0,F10=0)),"Non évaluable",CHOOSE(Paramètres!$J$19,LOOKUP(C10,Paramètres!$G$7:$G$38,Paramètres!$H$7:$H$38),LOOKUP(SUM(C10,D10),Paramètres!$G$7:$G$38,Paramètres!$H$7:$H$38),LOOKUP(SUM(C10,D10,E10),Paramètres!$G$7:$G$38,Paramètres!$H$7:$H$38),LOOKUP(SUM(C10,D10,E10,F10),Paramètres!$G$7:$G$38,Paramètres!$H$7:$H$38)))</f>
        <v>Non évaluable</v>
      </c>
      <c r="I10" s="4"/>
      <c r="J10" s="50" t="s">
        <v>122</v>
      </c>
      <c r="K10" s="4"/>
      <c r="L10" s="4"/>
      <c r="M10" s="4"/>
      <c r="N10" s="4"/>
    </row>
    <row r="11" spans="1:18" ht="33.75" customHeight="1" x14ac:dyDescent="0.3">
      <c r="A11" s="143"/>
      <c r="B11" s="52" t="str">
        <f>IF(SUM($B$80:$U$80)=0,"Aucune",SUM($B$80:$U$80) &amp; " soit " &amp;CEILING( SUM($B$80:$U$80)/SUM($B$77:$U$79),0.001)*100 &amp; " %")</f>
        <v>Aucune</v>
      </c>
      <c r="C11" s="32">
        <f>IF(SUM($B$76:$U$76)=0,0,CEILING((SUM($B$76:$U$76)/SUM($B$76:$U$79))*100,0.1))</f>
        <v>0</v>
      </c>
      <c r="D11" s="33">
        <f>IF(SUM($B$77:$U$77)=0,0,CEILING((SUM($B$77:$U$77)/SUM($B$76:$U$79))*100,0.1))</f>
        <v>0</v>
      </c>
      <c r="E11" s="34">
        <f>IF(SUM($B$78:$U$78)=0,0,CEILING((SUM($B$78:$U$78)/SUM($B$76:$U$79))*100,0.1))</f>
        <v>0</v>
      </c>
      <c r="F11" s="35">
        <f>IF(SUM($B$79:$U$79)=0,0,CEILING((SUM($B$79:$U$79)/SUM($B$76:$U$79))*100,0.1))</f>
        <v>0</v>
      </c>
      <c r="G11" s="21" t="str">
        <f>IF(CHOOSE(Paramètres!$J$19,C11=0,AND(C11=0,D11=0),AND(C11=0,D11=0,E11=0),AND(C11=0,D11=0,E11=0,F11=0)),"Non évaluable",CHOOSE(Paramètres!$J$19,LOOKUP(C11,Paramètres!$G$7:$G$38,Paramètres!$H$7:$H$38),LOOKUP(SUM(C11,D11),Paramètres!$G$7:$G$38,Paramètres!$H$7:$H$38),LOOKUP(SUM(C11,D11,E11),Paramètres!$G$7:$G$38,Paramètres!$H$7:$H$38),LOOKUP(SUM(C11,D11,E11,F11),Paramètres!$G$7:$G$38,Paramètres!$H$7:$H$38)))</f>
        <v>Non évaluable</v>
      </c>
      <c r="I11" s="5"/>
      <c r="J11" s="50" t="s">
        <v>120</v>
      </c>
      <c r="K11" s="50"/>
      <c r="L11" s="50"/>
      <c r="M11" s="50"/>
      <c r="N11" s="5"/>
    </row>
    <row r="12" spans="1:18" ht="33.75" customHeight="1" x14ac:dyDescent="0.3">
      <c r="A12" s="147"/>
      <c r="B12" s="67" t="str">
        <f>IF(SUM($B$87:$U$87)=0,"Aucune",SUM($B$87:$U$87) &amp; " soit " &amp;CEILING( SUM($B$87:$U$87)/SUM($B$84:$U$86),0.001)*100 &amp; " %")</f>
        <v>Aucune</v>
      </c>
      <c r="C12" s="68">
        <f>IF(SUM($B$83:$U$83)=0,0,CEILING((SUM($B$83:$U$83)/SUM($C$83:$V$86))*100,0.1))</f>
        <v>0</v>
      </c>
      <c r="D12" s="69">
        <f>IF(SUM($B$84:$U$84)=0,0,CEILING((SUM($B$84:$U$84)/SUM($C$83:$V$86))*100,0.1))</f>
        <v>0</v>
      </c>
      <c r="E12" s="70">
        <f>IF(SUM($B$85:$U$85)=0,0,CEILING((SUM($B$85:$U$85)/SUM($C$83:$V$86))*100,0.1))</f>
        <v>0</v>
      </c>
      <c r="F12" s="71">
        <f>IF(SUM($B$86:$U$86)=0,0,CEILING((SUM($B$86:$U$86)/SUM($C$83:$V$86))*100,0.1))</f>
        <v>0</v>
      </c>
      <c r="G12" s="21" t="str">
        <f>IF(CHOOSE(Paramètres!$J$19,C12=0,AND(C12=0,D12=0),AND(C12=0,D12=0,E12=0),AND(C12=0,D12=0,E12=0,F12=0)),"Non évaluable",CHOOSE(Paramètres!$J$19,LOOKUP(C12,Paramètres!$G$7:$G$38,Paramètres!$H$7:$H$38),LOOKUP(SUM(C12,D12),Paramètres!$G$7:$G$38,Paramètres!$H$7:$H$38),LOOKUP(SUM(C12,D12,E12),Paramètres!$G$7:$G$38,Paramètres!$H$7:$H$38),LOOKUP(SUM(C12,D12,E12,F12),Paramètres!$G$7:$G$38,Paramètres!$H$7:$H$38)))</f>
        <v>Non évaluable</v>
      </c>
      <c r="I12" s="5"/>
      <c r="J12" s="50" t="s">
        <v>121</v>
      </c>
      <c r="K12" s="50"/>
      <c r="L12" s="50"/>
      <c r="M12" s="50"/>
      <c r="N12" s="5"/>
      <c r="R12" s="22"/>
    </row>
    <row r="13" spans="1:18" ht="33.75" customHeight="1" x14ac:dyDescent="0.3">
      <c r="A13" s="148"/>
      <c r="B13" s="120" t="str">
        <f>IF(SUM($B$94:$U$94)=0,"Aucune",SUM($B$94:$U$94) &amp; " soit " &amp;CEILING( SUM($B$94:$U$94)/SUM($B$91:$U$93),0.01)*100 &amp; " %")</f>
        <v>Aucune</v>
      </c>
      <c r="C13" s="32">
        <f>IF(SUM($B$90:$U$90)=0,0,CEILING((SUM($B$90:$U$90)/SUM($C$90:$V$93))*100,0.1))</f>
        <v>0</v>
      </c>
      <c r="D13" s="33">
        <f>IF(SUM($B$91:$U$91)=0,0,CEILING((SUM($B$91:$U$91)/SUM($C$90:$V$93))*100,0.1))</f>
        <v>0</v>
      </c>
      <c r="E13" s="34">
        <f>IF(SUM($B$92:$U$92)=0,0,CEILING((SUM($B$92:$U$92)/SUM($C$90:$V$93))*100,0.1))</f>
        <v>0</v>
      </c>
      <c r="F13" s="35">
        <f>IF(SUM($B$93:$U$93)=0,0,CEILING((SUM($B$93:$U$93)/SUM($C$90:$V$93))*100,0.1))</f>
        <v>0</v>
      </c>
      <c r="G13" s="21" t="str">
        <f>IF(CHOOSE(Paramètres!$J$19,C13=0,AND(C13=0,D13=0),AND(C13=0,D13=0,E13=0),AND(C13=0,D13=0,E13=0,F13=0)),"Non évaluable",CHOOSE(Paramètres!$J$19,LOOKUP(C13,Paramètres!$G$7:$G$38,Paramètres!$H$7:$H$38),LOOKUP(SUM(C13,D13),Paramètres!$G$7:$G$38,Paramètres!$H$7:$H$38),LOOKUP(SUM(C13,D13,E13),Paramètres!$G$7:$G$38,Paramètres!$H$7:$H$38),LOOKUP(SUM(C13,D13,E13,F13),Paramètres!$G$7:$G$38,Paramètres!$H$7:$H$38)))</f>
        <v>Non évaluable</v>
      </c>
      <c r="I13" s="5"/>
      <c r="J13" s="50"/>
      <c r="K13" s="50"/>
      <c r="L13" s="50"/>
      <c r="M13" s="50"/>
      <c r="N13" s="5"/>
      <c r="R13" s="22"/>
    </row>
    <row r="14" spans="1:18" ht="33.75" customHeight="1" x14ac:dyDescent="0.25">
      <c r="A14" s="149"/>
      <c r="B14" s="120" t="str">
        <f>IF(SUM($B$94:$U$94)=0,"Aucune",SUM($B$94:$U$94) &amp; " soit " &amp;CEILING( SUM($B$94:$U$94)/SUM($B$91:$U$93),0.01)*100 &amp; " %")</f>
        <v>Aucune</v>
      </c>
      <c r="C14" s="32">
        <f>IF(SUM($B$90:$U$90)=0,0,CEILING((SUM($B$90:$U$90)/SUM($C$90:$V$93))*100,0.1))</f>
        <v>0</v>
      </c>
      <c r="D14" s="33">
        <f>IF(SUM($B$91:$U$91)=0,0,CEILING((SUM($B$91:$U$91)/SUM($C$90:$V$93))*100,0.1))</f>
        <v>0</v>
      </c>
      <c r="E14" s="34">
        <f>IF(SUM($B$92:$U$92)=0,0,CEILING((SUM($B$92:$U$92)/SUM($C$90:$V$93))*100,0.1))</f>
        <v>0</v>
      </c>
      <c r="F14" s="35">
        <f>IF(SUM($B$93:$U$93)=0,0,CEILING((SUM($B$93:$U$93)/SUM($C$90:$V$93))*100,0.1))</f>
        <v>0</v>
      </c>
      <c r="G14" s="21" t="str">
        <f>IF(CHOOSE(Paramètres!$J$19,C14=0,AND(C14=0,D14=0),AND(C14=0,D14=0,E14=0),AND(C14=0,D14=0,E14=0,F14=0)),"Non évaluable",CHOOSE(Paramètres!$J$19,LOOKUP(C14,Paramètres!$G$7:$G$38,Paramètres!$H$7:$H$38),LOOKUP(SUM(C14,D14),Paramètres!$G$7:$G$38,Paramètres!$H$7:$H$38),LOOKUP(SUM(C14,D14,E14),Paramètres!$G$7:$G$38,Paramètres!$H$7:$H$38),LOOKUP(SUM(C14,D14,E14,F14),Paramètres!$G$7:$G$38,Paramètres!$H$7:$H$38)))</f>
        <v>Non évaluable</v>
      </c>
      <c r="I14" s="5"/>
      <c r="J14" s="5"/>
      <c r="K14" s="5"/>
      <c r="L14" s="5"/>
      <c r="M14" s="5"/>
      <c r="N14" s="5"/>
      <c r="O14" s="22" t="s">
        <v>100</v>
      </c>
    </row>
    <row r="16" spans="1:18" ht="21" x14ac:dyDescent="0.35">
      <c r="A16" s="6" t="s">
        <v>6</v>
      </c>
      <c r="B16" s="7"/>
    </row>
    <row r="17" spans="1:28" s="48" customFormat="1" ht="15.75" x14ac:dyDescent="0.25">
      <c r="A17" s="47" t="s">
        <v>7</v>
      </c>
      <c r="B17" s="47" t="s">
        <v>83</v>
      </c>
      <c r="C17" s="47" t="s">
        <v>84</v>
      </c>
      <c r="D17" s="47" t="s">
        <v>85</v>
      </c>
      <c r="E17" s="47" t="s">
        <v>86</v>
      </c>
      <c r="F17" s="47" t="s">
        <v>87</v>
      </c>
      <c r="G17" s="47" t="s">
        <v>88</v>
      </c>
      <c r="H17" s="47" t="s">
        <v>104</v>
      </c>
      <c r="I17" s="47" t="s">
        <v>105</v>
      </c>
    </row>
    <row r="18" spans="1:28" ht="21" x14ac:dyDescent="0.25">
      <c r="A18" s="39" t="s">
        <v>103</v>
      </c>
      <c r="B18" s="14" t="str">
        <f>IF($A$8="","",$A$8)</f>
        <v/>
      </c>
      <c r="C18" s="14" t="str">
        <f>IF($A$8="","",$A$8)</f>
        <v/>
      </c>
      <c r="D18" s="14" t="str">
        <f>IF($A$10="","",$A$10)</f>
        <v/>
      </c>
      <c r="E18" s="14" t="str">
        <f>IF($A$10="","",$A$10)</f>
        <v/>
      </c>
      <c r="F18" s="14" t="str">
        <f>IF($A$12="","",$A$12)</f>
        <v/>
      </c>
      <c r="G18" s="14" t="str">
        <f>IF($A$12="","",$A$12)</f>
        <v/>
      </c>
      <c r="H18" s="14" t="str">
        <f>IF($A$14="","",$A$14)</f>
        <v/>
      </c>
      <c r="I18" s="14" t="str">
        <f>IF($A$14="","",$A$14)</f>
        <v/>
      </c>
    </row>
    <row r="19" spans="1:28" ht="21" x14ac:dyDescent="0.25">
      <c r="A19" s="39" t="s">
        <v>103</v>
      </c>
      <c r="B19" s="14" t="str">
        <f>IF($A$14="","",$A$14)</f>
        <v/>
      </c>
      <c r="C19" s="14" t="str">
        <f>IF($A$14="","",$A$14)</f>
        <v/>
      </c>
      <c r="D19" s="14" t="str">
        <f>IF($A$9="","",$A$9)</f>
        <v/>
      </c>
      <c r="E19" s="14" t="str">
        <f>IF($A$9="","",$A$9)</f>
        <v/>
      </c>
      <c r="F19" s="14" t="str">
        <f>IF($A$10="","",$A$10)</f>
        <v/>
      </c>
      <c r="G19" s="14" t="str">
        <f>IF($A$11="","",$A$11)</f>
        <v/>
      </c>
      <c r="H19" s="14" t="str">
        <f>IF($A$13="","",$A$13)</f>
        <v/>
      </c>
      <c r="I19" s="14" t="str">
        <f>IF($A$13="","",$A$13)</f>
        <v/>
      </c>
    </row>
    <row r="20" spans="1:28" ht="21" x14ac:dyDescent="0.25">
      <c r="A20" s="39" t="s">
        <v>103</v>
      </c>
      <c r="B20" s="14" t="str">
        <f>IF($A$13="","",$A$13)</f>
        <v/>
      </c>
      <c r="C20" s="14" t="str">
        <f>IF($A$12="","",$A$12)</f>
        <v/>
      </c>
      <c r="D20" s="14" t="str">
        <f>IF($A$8="","",$A$8)</f>
        <v/>
      </c>
      <c r="E20" s="14" t="str">
        <f>IF($A$12="","",$A$12)</f>
        <v/>
      </c>
      <c r="F20" s="14" t="str">
        <f>IF($A$11="","",$A$11)</f>
        <v/>
      </c>
      <c r="G20" s="14" t="str">
        <f>IF($A$9="","",$A$9)</f>
        <v/>
      </c>
      <c r="H20" s="14" t="str">
        <f>IF($A$12="","",$A$12)</f>
        <v/>
      </c>
      <c r="I20" s="14" t="str">
        <f>IF($A$11="","",$A$11)</f>
        <v/>
      </c>
    </row>
    <row r="21" spans="1:28" ht="18.75" x14ac:dyDescent="0.25">
      <c r="A21" s="42" t="s">
        <v>130</v>
      </c>
      <c r="B21" s="16" t="str">
        <f>IF($A$9="","",$A$9)</f>
        <v/>
      </c>
      <c r="C21" s="16" t="str">
        <f>IF($A$11="","",$A$11)</f>
        <v/>
      </c>
      <c r="D21" s="16" t="str">
        <f>IF($A$11="","",$A$11)</f>
        <v/>
      </c>
      <c r="E21" s="16" t="str">
        <f>IF($A$13="","",$A$13)</f>
        <v/>
      </c>
      <c r="F21" s="16" t="str">
        <f>IF($A$13="","",$A$13)</f>
        <v/>
      </c>
      <c r="G21" s="16" t="str">
        <f>IF($A$10="","",$A$10)</f>
        <v/>
      </c>
      <c r="H21" s="16" t="str">
        <f>IF($A$8="","",$A$8)</f>
        <v/>
      </c>
      <c r="I21" s="16" t="str">
        <f>IF($A$10="","",$A$10)</f>
        <v/>
      </c>
    </row>
    <row r="22" spans="1:28" ht="18.75" x14ac:dyDescent="0.25">
      <c r="A22" s="42" t="s">
        <v>130</v>
      </c>
      <c r="B22" s="16" t="str">
        <f>IF($A$10="","",$A$10)</f>
        <v/>
      </c>
      <c r="C22" s="16" t="str">
        <f>IF($A$9="","",$A$9)</f>
        <v/>
      </c>
      <c r="D22" s="16" t="str">
        <f>IF($A$12="","",$A$12)</f>
        <v/>
      </c>
      <c r="E22" s="16" t="str">
        <f>IF($A$8="","",$A$8)</f>
        <v/>
      </c>
      <c r="F22" s="16" t="str">
        <f>IF($A$14="","",$A$14)</f>
        <v/>
      </c>
      <c r="G22" s="16" t="str">
        <f>IF($A$13="","",$A$13)</f>
        <v/>
      </c>
      <c r="H22" s="16" t="str">
        <f>IF($A$9="","",$A$9)</f>
        <v/>
      </c>
      <c r="I22" s="16" t="str">
        <f>IF($A$8="","",$A$8)</f>
        <v/>
      </c>
    </row>
    <row r="23" spans="1:28" ht="18.75" x14ac:dyDescent="0.25">
      <c r="A23" s="42" t="s">
        <v>130</v>
      </c>
      <c r="B23" s="16" t="str">
        <f>IF($A$11="","",$A$11)</f>
        <v/>
      </c>
      <c r="C23" s="16" t="str">
        <f>IF($A$10="","",$A$10)</f>
        <v/>
      </c>
      <c r="D23" s="16" t="str">
        <f>IF($A$13="","",$A$13)</f>
        <v/>
      </c>
      <c r="E23" s="16" t="str">
        <f>IF($A$14="","",$A$14)</f>
        <v/>
      </c>
      <c r="F23" s="16" t="str">
        <f>IF($A$8="","",$A$8)</f>
        <v/>
      </c>
      <c r="G23" s="16" t="str">
        <f>IF($A$14="","",$A$14)</f>
        <v/>
      </c>
      <c r="H23" s="16" t="str">
        <f>IF($A$11="","",$A$11)</f>
        <v/>
      </c>
      <c r="I23" s="16" t="str">
        <f>IF($A$12="","",$A$12)</f>
        <v/>
      </c>
    </row>
    <row r="24" spans="1:28" ht="21" x14ac:dyDescent="0.25">
      <c r="A24" s="44" t="s">
        <v>0</v>
      </c>
      <c r="B24" s="46" t="str">
        <f>IF($A$12="","",$A$12)</f>
        <v/>
      </c>
      <c r="C24" s="46" t="str">
        <f>IF($A$13="","",$A$13)</f>
        <v/>
      </c>
      <c r="D24" s="46" t="str">
        <f>IF($A$14="","",$A$14)</f>
        <v/>
      </c>
      <c r="E24" s="46" t="str">
        <f>IF($A$11="","",$A$11)</f>
        <v/>
      </c>
      <c r="F24" s="46" t="str">
        <f>IF($A$9="","",$A$9)</f>
        <v/>
      </c>
      <c r="G24" s="46" t="str">
        <f>IF($A$8="","",$A$8)</f>
        <v/>
      </c>
      <c r="H24" s="46" t="str">
        <f>IF($A$10="","",$A$10)</f>
        <v/>
      </c>
      <c r="I24" s="46" t="str">
        <f>IF($A$9="","",$A$9)</f>
        <v/>
      </c>
    </row>
    <row r="25" spans="1:28" ht="15.75" customHeight="1"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1:28" ht="15.75" customHeight="1" x14ac:dyDescent="0.25">
      <c r="A26" s="19" t="s">
        <v>12</v>
      </c>
      <c r="B26" s="2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ht="18" customHeight="1" x14ac:dyDescent="0.25">
      <c r="A27" s="29" t="s">
        <v>17</v>
      </c>
      <c r="B27" s="144"/>
      <c r="C27" s="144"/>
      <c r="D27" s="144"/>
      <c r="E27" s="144"/>
      <c r="F27" s="144"/>
      <c r="G27" s="144"/>
      <c r="H27" s="144"/>
      <c r="I27" s="144"/>
      <c r="J27" s="18"/>
      <c r="K27" s="18"/>
      <c r="L27" s="18"/>
      <c r="M27" s="18"/>
      <c r="N27" s="18"/>
      <c r="O27" s="18"/>
      <c r="P27" s="18"/>
      <c r="Q27" s="18"/>
      <c r="R27" s="18"/>
      <c r="S27" s="18"/>
      <c r="T27" s="18"/>
      <c r="U27" s="18"/>
      <c r="V27" s="18"/>
      <c r="W27" s="18"/>
      <c r="X27" s="18"/>
      <c r="Y27" s="18"/>
      <c r="Z27" s="18"/>
      <c r="AA27" s="18"/>
      <c r="AB27" s="18"/>
    </row>
    <row r="28" spans="1:28" ht="18" customHeight="1" x14ac:dyDescent="0.25">
      <c r="A28" s="30" t="s">
        <v>89</v>
      </c>
      <c r="B28" s="145"/>
      <c r="C28" s="145"/>
      <c r="D28" s="145"/>
      <c r="E28" s="145"/>
      <c r="F28" s="145"/>
      <c r="G28" s="145"/>
      <c r="H28" s="145"/>
      <c r="I28" s="145"/>
      <c r="J28" s="18"/>
      <c r="K28" s="18"/>
      <c r="L28" s="18"/>
      <c r="M28" s="18"/>
      <c r="N28" s="18"/>
      <c r="O28" s="18"/>
      <c r="P28" s="18"/>
      <c r="Q28" s="18"/>
      <c r="R28" s="18"/>
      <c r="S28" s="18"/>
      <c r="T28" s="18"/>
      <c r="U28" s="18"/>
      <c r="V28" s="18"/>
      <c r="W28" s="18"/>
      <c r="X28" s="18"/>
      <c r="Y28" s="18"/>
      <c r="Z28" s="18"/>
      <c r="AA28" s="18"/>
      <c r="AB28" s="18"/>
    </row>
    <row r="29" spans="1:28" ht="18" customHeight="1" x14ac:dyDescent="0.25">
      <c r="A29" s="29" t="s">
        <v>19</v>
      </c>
      <c r="B29" s="144"/>
      <c r="C29" s="144"/>
      <c r="D29" s="144"/>
      <c r="E29" s="144"/>
      <c r="F29" s="144"/>
      <c r="G29" s="144"/>
      <c r="H29" s="144"/>
      <c r="I29" s="144"/>
      <c r="J29" s="18"/>
      <c r="K29" s="18"/>
      <c r="L29" s="18"/>
      <c r="M29" s="18"/>
      <c r="N29" s="18"/>
      <c r="O29" s="18"/>
      <c r="P29" s="18"/>
      <c r="Q29" s="18"/>
      <c r="R29" s="18"/>
      <c r="S29" s="18"/>
      <c r="T29" s="18"/>
      <c r="U29" s="18"/>
      <c r="V29" s="18"/>
      <c r="W29" s="18"/>
      <c r="X29" s="18"/>
      <c r="Y29" s="18"/>
      <c r="Z29" s="18"/>
      <c r="AA29" s="18"/>
      <c r="AB29" s="18"/>
    </row>
    <row r="30" spans="1:28" ht="18" customHeight="1" x14ac:dyDescent="0.25">
      <c r="A30" s="51" t="s">
        <v>89</v>
      </c>
      <c r="B30" s="145"/>
      <c r="C30" s="145"/>
      <c r="D30" s="145"/>
      <c r="E30" s="145"/>
      <c r="F30" s="145"/>
      <c r="G30" s="145"/>
      <c r="H30" s="145"/>
      <c r="I30" s="145"/>
      <c r="J30" s="18"/>
      <c r="K30" s="18"/>
      <c r="L30" s="18"/>
      <c r="M30" s="18"/>
      <c r="N30" s="18"/>
      <c r="O30" s="18"/>
      <c r="P30" s="18"/>
      <c r="Q30" s="18"/>
      <c r="R30" s="18"/>
      <c r="S30" s="18"/>
      <c r="T30" s="18"/>
      <c r="U30" s="18"/>
      <c r="V30" s="18"/>
      <c r="W30" s="18"/>
      <c r="X30" s="18"/>
      <c r="Y30" s="18"/>
      <c r="Z30" s="18"/>
      <c r="AA30" s="18"/>
      <c r="AB30" s="18"/>
    </row>
    <row r="31" spans="1:28" ht="18" customHeight="1" x14ac:dyDescent="0.25">
      <c r="A31" s="29" t="s">
        <v>20</v>
      </c>
      <c r="B31" s="146"/>
      <c r="C31" s="144"/>
      <c r="D31" s="144"/>
      <c r="E31" s="146"/>
      <c r="F31" s="146"/>
      <c r="G31" s="146"/>
      <c r="H31" s="146"/>
      <c r="I31" s="146"/>
      <c r="J31" s="18"/>
      <c r="K31" s="18"/>
      <c r="L31" s="18"/>
      <c r="M31" s="18"/>
      <c r="N31" s="18"/>
      <c r="O31" s="18"/>
      <c r="P31" s="18"/>
      <c r="Q31" s="18"/>
      <c r="R31" s="18"/>
      <c r="S31" s="18"/>
      <c r="T31" s="18"/>
      <c r="U31" s="18"/>
      <c r="V31" s="18"/>
      <c r="W31" s="18"/>
      <c r="X31" s="18"/>
      <c r="Y31" s="18"/>
      <c r="Z31" s="18"/>
      <c r="AA31" s="18"/>
      <c r="AB31" s="18"/>
    </row>
    <row r="32" spans="1:28" ht="18" customHeight="1" x14ac:dyDescent="0.25">
      <c r="A32" s="30" t="s">
        <v>89</v>
      </c>
      <c r="B32" s="145"/>
      <c r="C32" s="145"/>
      <c r="D32" s="145"/>
      <c r="E32" s="145"/>
      <c r="F32" s="145"/>
      <c r="G32" s="145"/>
      <c r="H32" s="145"/>
      <c r="I32" s="145"/>
      <c r="J32" s="18"/>
      <c r="K32" s="18"/>
      <c r="L32" s="18"/>
      <c r="M32" s="18"/>
      <c r="N32" s="18"/>
      <c r="O32" s="18"/>
      <c r="P32" s="18"/>
      <c r="Q32" s="18"/>
      <c r="R32" s="18"/>
      <c r="S32" s="18"/>
      <c r="T32" s="18"/>
      <c r="U32" s="18"/>
      <c r="V32" s="18"/>
      <c r="W32" s="18"/>
      <c r="X32" s="18"/>
      <c r="Y32" s="18"/>
      <c r="Z32" s="18"/>
      <c r="AA32" s="18"/>
      <c r="AB32" s="18"/>
    </row>
    <row r="33" spans="1:28" ht="18" customHeight="1" x14ac:dyDescent="0.25">
      <c r="A33" s="29" t="s">
        <v>22</v>
      </c>
      <c r="B33" s="144"/>
      <c r="C33" s="144"/>
      <c r="D33" s="144"/>
      <c r="E33" s="144"/>
      <c r="F33" s="144"/>
      <c r="G33" s="144"/>
      <c r="H33" s="144"/>
      <c r="I33" s="144"/>
      <c r="J33" s="18"/>
      <c r="K33" s="18"/>
      <c r="L33" s="18"/>
      <c r="M33" s="18"/>
      <c r="N33" s="18"/>
      <c r="O33" s="18"/>
      <c r="P33" s="18"/>
      <c r="Q33" s="18"/>
      <c r="R33" s="18"/>
      <c r="S33" s="18"/>
      <c r="T33" s="18"/>
      <c r="U33" s="18"/>
      <c r="V33" s="18"/>
      <c r="W33" s="18"/>
      <c r="X33" s="18"/>
      <c r="Y33" s="18"/>
      <c r="Z33" s="18"/>
      <c r="AA33" s="18"/>
      <c r="AB33" s="18"/>
    </row>
    <row r="34" spans="1:28" ht="18" customHeight="1" x14ac:dyDescent="0.25">
      <c r="A34" s="30" t="s">
        <v>89</v>
      </c>
      <c r="B34" s="145"/>
      <c r="C34" s="145"/>
      <c r="D34" s="145"/>
      <c r="E34" s="145"/>
      <c r="F34" s="145"/>
      <c r="G34" s="145"/>
      <c r="H34" s="145"/>
      <c r="I34" s="145"/>
      <c r="J34" s="18"/>
      <c r="K34" s="18"/>
      <c r="L34" s="18"/>
      <c r="M34" s="18"/>
      <c r="N34" s="18"/>
      <c r="O34" s="18"/>
      <c r="P34" s="18"/>
      <c r="Q34" s="18"/>
      <c r="R34" s="18"/>
      <c r="S34" s="18"/>
      <c r="T34" s="18"/>
      <c r="U34" s="18"/>
      <c r="V34" s="18"/>
      <c r="W34" s="18"/>
      <c r="X34" s="18"/>
      <c r="Y34" s="18"/>
      <c r="Z34" s="18"/>
      <c r="AA34" s="18"/>
      <c r="AB34" s="18"/>
    </row>
    <row r="35" spans="1:28" ht="18" customHeight="1" x14ac:dyDescent="0.25">
      <c r="A35" s="29" t="s">
        <v>23</v>
      </c>
      <c r="B35" s="144"/>
      <c r="C35" s="144"/>
      <c r="D35" s="144"/>
      <c r="E35" s="144"/>
      <c r="F35" s="144"/>
      <c r="G35" s="144"/>
      <c r="H35" s="144"/>
      <c r="I35" s="144"/>
      <c r="J35" s="18"/>
      <c r="K35" s="18"/>
      <c r="L35" s="18"/>
      <c r="M35" s="18"/>
      <c r="N35" s="18"/>
      <c r="O35" s="18"/>
      <c r="P35" s="18"/>
      <c r="Q35" s="18"/>
      <c r="R35" s="18"/>
      <c r="S35" s="18"/>
      <c r="T35" s="18"/>
      <c r="U35" s="18"/>
      <c r="V35" s="18"/>
      <c r="W35" s="18"/>
      <c r="X35" s="18"/>
      <c r="Y35" s="18"/>
      <c r="Z35" s="18"/>
      <c r="AA35" s="18"/>
      <c r="AB35" s="18"/>
    </row>
    <row r="36" spans="1:28" ht="18" customHeight="1" x14ac:dyDescent="0.25">
      <c r="A36" s="30" t="s">
        <v>89</v>
      </c>
      <c r="B36" s="145"/>
      <c r="C36" s="145"/>
      <c r="D36" s="145"/>
      <c r="E36" s="145"/>
      <c r="F36" s="145"/>
      <c r="G36" s="145"/>
      <c r="H36" s="145"/>
      <c r="I36" s="145"/>
      <c r="J36" s="18"/>
      <c r="K36" s="18"/>
      <c r="L36" s="18"/>
      <c r="M36" s="18"/>
      <c r="N36" s="18"/>
      <c r="O36" s="18"/>
      <c r="P36" s="18"/>
      <c r="Q36" s="18"/>
      <c r="R36" s="18"/>
      <c r="S36" s="18"/>
      <c r="T36" s="18"/>
      <c r="U36" s="18"/>
      <c r="V36" s="18"/>
      <c r="W36" s="18"/>
      <c r="X36" s="18"/>
      <c r="Y36" s="18"/>
      <c r="Z36" s="18"/>
      <c r="AA36" s="18"/>
      <c r="AB36" s="18"/>
    </row>
    <row r="37" spans="1:28" ht="18" customHeight="1" x14ac:dyDescent="0.25">
      <c r="A37" s="29" t="s">
        <v>32</v>
      </c>
      <c r="B37" s="144"/>
      <c r="C37" s="144"/>
      <c r="D37" s="144"/>
      <c r="E37" s="144"/>
      <c r="F37" s="144"/>
      <c r="G37" s="144"/>
      <c r="H37" s="144"/>
      <c r="I37" s="144"/>
      <c r="J37" s="18"/>
      <c r="K37" s="18"/>
      <c r="L37" s="18"/>
      <c r="M37" s="18"/>
      <c r="N37" s="18"/>
      <c r="O37" s="18"/>
      <c r="P37" s="18"/>
      <c r="Q37" s="18"/>
      <c r="R37" s="18"/>
      <c r="S37" s="18"/>
      <c r="T37" s="18"/>
      <c r="U37" s="18"/>
      <c r="V37" s="18"/>
      <c r="W37" s="18"/>
      <c r="X37" s="18"/>
      <c r="Y37" s="18"/>
      <c r="Z37" s="18"/>
      <c r="AA37" s="18"/>
      <c r="AB37" s="18"/>
    </row>
    <row r="38" spans="1:28" ht="18" customHeight="1" x14ac:dyDescent="0.25">
      <c r="A38" s="30" t="s">
        <v>89</v>
      </c>
      <c r="B38" s="145"/>
      <c r="C38" s="145"/>
      <c r="D38" s="145"/>
      <c r="E38" s="145"/>
      <c r="F38" s="145"/>
      <c r="G38" s="145"/>
      <c r="H38" s="145"/>
      <c r="I38" s="145"/>
      <c r="J38" s="18"/>
      <c r="K38" s="18"/>
      <c r="L38" s="18"/>
      <c r="M38" s="18"/>
      <c r="N38" s="18"/>
      <c r="O38" s="18"/>
      <c r="P38" s="18"/>
      <c r="Q38" s="18"/>
      <c r="R38" s="18"/>
      <c r="S38" s="18"/>
      <c r="T38" s="18"/>
      <c r="U38" s="18"/>
      <c r="V38" s="18"/>
      <c r="W38" s="18"/>
      <c r="X38" s="18"/>
      <c r="Y38" s="18"/>
      <c r="Z38" s="18"/>
      <c r="AA38" s="18"/>
      <c r="AB38" s="18"/>
    </row>
    <row r="39" spans="1:28" ht="18" customHeight="1" x14ac:dyDescent="0.25">
      <c r="A39" s="29" t="s">
        <v>42</v>
      </c>
      <c r="B39" s="144"/>
      <c r="C39" s="144"/>
      <c r="D39" s="144"/>
      <c r="E39" s="144"/>
      <c r="F39" s="144"/>
      <c r="G39" s="144"/>
      <c r="H39" s="144"/>
      <c r="I39" s="144"/>
      <c r="J39" s="18"/>
      <c r="K39" s="18"/>
      <c r="L39" s="18"/>
      <c r="M39" s="18"/>
      <c r="N39" s="18"/>
      <c r="O39" s="18"/>
      <c r="P39" s="18"/>
      <c r="Q39" s="18"/>
      <c r="R39" s="18"/>
      <c r="S39" s="18"/>
      <c r="T39" s="18"/>
      <c r="U39" s="18"/>
      <c r="V39" s="18"/>
      <c r="W39" s="18"/>
      <c r="X39" s="18"/>
      <c r="Y39" s="18"/>
      <c r="Z39" s="18"/>
      <c r="AA39" s="18"/>
      <c r="AB39" s="18"/>
    </row>
    <row r="40" spans="1:28" ht="18" customHeight="1" x14ac:dyDescent="0.25">
      <c r="A40" s="30" t="s">
        <v>89</v>
      </c>
      <c r="B40" s="145"/>
      <c r="C40" s="145"/>
      <c r="D40" s="145"/>
      <c r="E40" s="145"/>
      <c r="F40" s="145"/>
      <c r="G40" s="145"/>
      <c r="H40" s="145"/>
      <c r="I40" s="145"/>
      <c r="J40" s="18"/>
      <c r="K40" s="18"/>
      <c r="L40" s="18"/>
      <c r="M40" s="18"/>
      <c r="N40" s="18"/>
      <c r="O40" s="18"/>
      <c r="P40" s="18"/>
      <c r="Q40" s="18"/>
      <c r="R40" s="18"/>
      <c r="S40" s="18"/>
      <c r="T40" s="18"/>
      <c r="U40" s="18"/>
      <c r="V40" s="18"/>
      <c r="W40" s="18"/>
      <c r="X40" s="18"/>
      <c r="Y40" s="18"/>
      <c r="Z40" s="18"/>
      <c r="AA40" s="18"/>
      <c r="AB40" s="18"/>
    </row>
    <row r="41" spans="1:28" ht="18" customHeight="1" x14ac:dyDescent="0.25">
      <c r="A41" s="29" t="s">
        <v>54</v>
      </c>
      <c r="B41" s="144"/>
      <c r="C41" s="144"/>
      <c r="D41" s="144"/>
      <c r="E41" s="144"/>
      <c r="F41" s="144"/>
      <c r="G41" s="144"/>
      <c r="H41" s="144"/>
      <c r="I41" s="144"/>
      <c r="J41" s="18"/>
      <c r="K41" s="18"/>
      <c r="L41" s="18"/>
      <c r="M41" s="18"/>
      <c r="N41" s="18"/>
      <c r="O41" s="18"/>
      <c r="P41" s="18"/>
      <c r="Q41" s="18"/>
      <c r="R41" s="18"/>
      <c r="S41" s="18"/>
      <c r="T41" s="18"/>
      <c r="U41" s="18"/>
      <c r="V41" s="18"/>
      <c r="W41" s="18"/>
      <c r="X41" s="18"/>
      <c r="Y41" s="18"/>
      <c r="Z41" s="18"/>
      <c r="AA41" s="18"/>
      <c r="AB41" s="18"/>
    </row>
    <row r="42" spans="1:28" ht="18" customHeight="1" x14ac:dyDescent="0.25">
      <c r="A42" s="30" t="s">
        <v>89</v>
      </c>
      <c r="B42" s="145"/>
      <c r="C42" s="145"/>
      <c r="D42" s="145"/>
      <c r="E42" s="145"/>
      <c r="F42" s="145"/>
      <c r="G42" s="145"/>
      <c r="H42" s="145"/>
      <c r="I42" s="145"/>
      <c r="J42" s="18"/>
      <c r="K42" s="18"/>
      <c r="L42" s="18"/>
      <c r="M42" s="18"/>
      <c r="N42" s="18"/>
      <c r="O42" s="18"/>
      <c r="P42" s="18"/>
      <c r="Q42" s="18"/>
      <c r="R42" s="18"/>
      <c r="S42" s="18"/>
      <c r="T42" s="18"/>
      <c r="U42" s="18"/>
      <c r="V42" s="18"/>
      <c r="W42" s="18"/>
      <c r="X42" s="18"/>
      <c r="Y42" s="18"/>
      <c r="Z42" s="18"/>
      <c r="AA42" s="18"/>
      <c r="AB42" s="18"/>
    </row>
    <row r="43" spans="1:28" ht="18" customHeight="1" x14ac:dyDescent="0.25">
      <c r="A43" s="29" t="s">
        <v>63</v>
      </c>
      <c r="B43" s="144"/>
      <c r="C43" s="144"/>
      <c r="D43" s="144"/>
      <c r="E43" s="144"/>
      <c r="F43" s="144"/>
      <c r="G43" s="144"/>
      <c r="H43" s="144"/>
      <c r="I43" s="144"/>
      <c r="J43" s="18"/>
      <c r="K43" s="18"/>
      <c r="L43" s="18"/>
      <c r="M43" s="18"/>
      <c r="N43" s="18"/>
      <c r="O43" s="18"/>
      <c r="P43" s="18"/>
      <c r="Q43" s="18"/>
      <c r="R43" s="18"/>
      <c r="S43" s="18"/>
      <c r="T43" s="18"/>
      <c r="U43" s="18"/>
      <c r="V43" s="18"/>
      <c r="W43" s="18"/>
      <c r="X43" s="18"/>
      <c r="Y43" s="18"/>
      <c r="Z43" s="18"/>
      <c r="AA43" s="18"/>
      <c r="AB43" s="18"/>
    </row>
    <row r="44" spans="1:28" ht="18" customHeight="1" x14ac:dyDescent="0.25">
      <c r="A44" s="30" t="s">
        <v>89</v>
      </c>
      <c r="B44" s="145"/>
      <c r="C44" s="145"/>
      <c r="D44" s="145"/>
      <c r="E44" s="145"/>
      <c r="F44" s="145"/>
      <c r="G44" s="145"/>
      <c r="H44" s="145"/>
      <c r="I44" s="145"/>
      <c r="J44" s="18"/>
      <c r="K44" s="18"/>
      <c r="L44" s="18"/>
      <c r="M44" s="18"/>
      <c r="N44" s="18"/>
      <c r="O44" s="18"/>
      <c r="P44" s="18"/>
      <c r="Q44" s="18"/>
      <c r="R44" s="18"/>
      <c r="S44" s="18"/>
      <c r="T44" s="18"/>
      <c r="U44" s="18"/>
      <c r="V44" s="18"/>
      <c r="W44" s="18"/>
      <c r="X44" s="18"/>
      <c r="Y44" s="18"/>
      <c r="Z44" s="18"/>
      <c r="AA44" s="18"/>
      <c r="AB44" s="18"/>
    </row>
    <row r="45" spans="1:28" ht="18" customHeight="1" x14ac:dyDescent="0.25">
      <c r="A45" s="29" t="s">
        <v>67</v>
      </c>
      <c r="B45" s="144"/>
      <c r="C45" s="144"/>
      <c r="D45" s="144"/>
      <c r="E45" s="144"/>
      <c r="F45" s="144"/>
      <c r="G45" s="144"/>
      <c r="H45" s="144"/>
      <c r="I45" s="144"/>
      <c r="J45" s="18"/>
      <c r="K45" s="18"/>
      <c r="L45" s="18"/>
      <c r="M45" s="18"/>
      <c r="N45" s="18"/>
      <c r="O45" s="18"/>
      <c r="P45" s="18"/>
      <c r="Q45" s="18"/>
      <c r="R45" s="18"/>
      <c r="S45" s="18"/>
      <c r="T45" s="18"/>
      <c r="U45" s="18"/>
      <c r="V45" s="18"/>
      <c r="W45" s="18"/>
      <c r="X45" s="18"/>
      <c r="Y45" s="18"/>
      <c r="Z45" s="18"/>
      <c r="AA45" s="18"/>
      <c r="AB45" s="18"/>
    </row>
    <row r="46" spans="1:28" ht="18" customHeight="1" x14ac:dyDescent="0.25">
      <c r="A46" s="30" t="s">
        <v>89</v>
      </c>
      <c r="B46" s="145"/>
      <c r="C46" s="145"/>
      <c r="D46" s="145"/>
      <c r="E46" s="145"/>
      <c r="F46" s="145"/>
      <c r="G46" s="145"/>
      <c r="H46" s="145"/>
      <c r="I46" s="145"/>
      <c r="J46" s="18"/>
      <c r="K46" s="18"/>
      <c r="L46" s="18"/>
      <c r="M46" s="18"/>
      <c r="N46" s="18"/>
      <c r="O46" s="18"/>
      <c r="P46" s="18"/>
      <c r="Q46" s="18"/>
      <c r="R46" s="18"/>
      <c r="S46" s="18"/>
      <c r="T46" s="18"/>
      <c r="U46" s="18"/>
      <c r="V46" s="18"/>
      <c r="W46" s="18"/>
      <c r="X46" s="18"/>
      <c r="Y46" s="18"/>
      <c r="Z46" s="18"/>
      <c r="AA46" s="18"/>
      <c r="AB46" s="18"/>
    </row>
    <row r="47" spans="1:28" ht="23.25" hidden="1" customHeight="1" x14ac:dyDescent="0.25">
      <c r="A47" s="55" t="s">
        <v>126</v>
      </c>
      <c r="B47" s="56"/>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1:28" ht="15.75" hidden="1" customHeight="1" x14ac:dyDescent="0.25">
      <c r="A48" s="53" t="str">
        <f>C7</f>
        <v>ok avec shoot</v>
      </c>
      <c r="B48" s="54">
        <f t="shared" ref="B48:I51" si="0">COUNTIF(B$27:B$45,$A48)</f>
        <v>0</v>
      </c>
      <c r="C48" s="54">
        <f t="shared" si="0"/>
        <v>0</v>
      </c>
      <c r="D48" s="54">
        <f t="shared" si="0"/>
        <v>0</v>
      </c>
      <c r="E48" s="54">
        <f t="shared" si="0"/>
        <v>0</v>
      </c>
      <c r="F48" s="54">
        <f t="shared" si="0"/>
        <v>0</v>
      </c>
      <c r="G48" s="54">
        <f t="shared" si="0"/>
        <v>0</v>
      </c>
      <c r="H48" s="54">
        <f t="shared" si="0"/>
        <v>0</v>
      </c>
      <c r="I48" s="54">
        <f t="shared" si="0"/>
        <v>0</v>
      </c>
      <c r="J48" s="18"/>
      <c r="K48" s="18"/>
      <c r="L48" s="18"/>
      <c r="M48" s="18"/>
      <c r="N48" s="18"/>
      <c r="O48" s="18"/>
      <c r="P48" s="18"/>
      <c r="Q48" s="18"/>
      <c r="R48" s="18"/>
      <c r="S48" s="18"/>
      <c r="T48" s="18"/>
      <c r="U48" s="18"/>
      <c r="V48" s="18"/>
      <c r="W48" s="18"/>
      <c r="X48" s="18"/>
      <c r="Y48" s="18"/>
      <c r="Z48" s="18"/>
      <c r="AA48" s="18"/>
      <c r="AB48" s="18"/>
    </row>
    <row r="49" spans="1:28" ht="15.75" hidden="1" customHeight="1" x14ac:dyDescent="0.25">
      <c r="A49" s="53" t="str">
        <f>D7</f>
        <v>Ok sans tir</v>
      </c>
      <c r="B49" s="54">
        <f t="shared" si="0"/>
        <v>0</v>
      </c>
      <c r="C49" s="54">
        <f t="shared" si="0"/>
        <v>0</v>
      </c>
      <c r="D49" s="54">
        <f t="shared" si="0"/>
        <v>0</v>
      </c>
      <c r="E49" s="54">
        <f t="shared" si="0"/>
        <v>0</v>
      </c>
      <c r="F49" s="54">
        <f t="shared" si="0"/>
        <v>0</v>
      </c>
      <c r="G49" s="54">
        <f t="shared" si="0"/>
        <v>0</v>
      </c>
      <c r="H49" s="54">
        <f t="shared" si="0"/>
        <v>0</v>
      </c>
      <c r="I49" s="54">
        <f t="shared" si="0"/>
        <v>0</v>
      </c>
      <c r="J49" s="18"/>
      <c r="K49" s="18"/>
      <c r="L49" s="18"/>
      <c r="M49" s="18"/>
      <c r="N49" s="18"/>
      <c r="O49" s="18"/>
      <c r="P49" s="18"/>
      <c r="Q49" s="18"/>
      <c r="R49" s="18"/>
      <c r="S49" s="18"/>
      <c r="T49" s="18"/>
      <c r="U49" s="18"/>
      <c r="V49" s="18"/>
      <c r="W49" s="18"/>
      <c r="X49" s="18"/>
      <c r="Y49" s="18"/>
      <c r="Z49" s="18"/>
      <c r="AA49" s="18"/>
      <c r="AB49" s="18"/>
    </row>
    <row r="50" spans="1:28" ht="15.75" hidden="1" customHeight="1" x14ac:dyDescent="0.25">
      <c r="A50" s="53" t="str">
        <f>E7</f>
        <v>Milieu franchi</v>
      </c>
      <c r="B50" s="54">
        <f t="shared" si="0"/>
        <v>0</v>
      </c>
      <c r="C50" s="54">
        <f t="shared" si="0"/>
        <v>0</v>
      </c>
      <c r="D50" s="54">
        <f t="shared" si="0"/>
        <v>0</v>
      </c>
      <c r="E50" s="54">
        <f t="shared" si="0"/>
        <v>0</v>
      </c>
      <c r="F50" s="54">
        <f t="shared" si="0"/>
        <v>0</v>
      </c>
      <c r="G50" s="54">
        <f t="shared" si="0"/>
        <v>0</v>
      </c>
      <c r="H50" s="54">
        <f t="shared" si="0"/>
        <v>0</v>
      </c>
      <c r="I50" s="54">
        <f t="shared" si="0"/>
        <v>0</v>
      </c>
      <c r="J50" s="18"/>
      <c r="K50" s="18"/>
      <c r="L50" s="18"/>
      <c r="M50" s="18"/>
      <c r="N50" s="18"/>
      <c r="O50" s="18"/>
      <c r="P50" s="18"/>
      <c r="Q50" s="18"/>
      <c r="R50" s="18"/>
      <c r="S50" s="18"/>
      <c r="T50" s="18"/>
      <c r="U50" s="18"/>
      <c r="V50" s="18"/>
      <c r="W50" s="18"/>
      <c r="X50" s="18"/>
      <c r="Y50" s="18"/>
      <c r="Z50" s="18"/>
      <c r="AA50" s="18"/>
      <c r="AB50" s="18"/>
    </row>
    <row r="51" spans="1:28" ht="15.75" hidden="1" customHeight="1" x14ac:dyDescent="0.25">
      <c r="A51" s="53" t="str">
        <f>F7</f>
        <v>Milieu non franchi</v>
      </c>
      <c r="B51" s="54">
        <f t="shared" si="0"/>
        <v>0</v>
      </c>
      <c r="C51" s="54">
        <f t="shared" si="0"/>
        <v>0</v>
      </c>
      <c r="D51" s="54">
        <f t="shared" si="0"/>
        <v>0</v>
      </c>
      <c r="E51" s="54">
        <f t="shared" si="0"/>
        <v>0</v>
      </c>
      <c r="F51" s="54">
        <f t="shared" si="0"/>
        <v>0</v>
      </c>
      <c r="G51" s="54">
        <f t="shared" si="0"/>
        <v>0</v>
      </c>
      <c r="H51" s="54">
        <f t="shared" si="0"/>
        <v>0</v>
      </c>
      <c r="I51" s="54">
        <f t="shared" si="0"/>
        <v>0</v>
      </c>
      <c r="J51" s="18"/>
      <c r="K51" s="18"/>
      <c r="L51" s="18"/>
      <c r="M51" s="18"/>
      <c r="N51" s="18"/>
      <c r="O51" s="18"/>
      <c r="P51" s="18"/>
      <c r="Q51" s="18"/>
      <c r="R51" s="18"/>
      <c r="S51" s="18"/>
      <c r="T51" s="18"/>
      <c r="U51" s="18"/>
      <c r="V51" s="18"/>
      <c r="W51" s="18"/>
      <c r="X51" s="18"/>
      <c r="Y51" s="18"/>
      <c r="Z51" s="18"/>
      <c r="AA51" s="18"/>
      <c r="AB51" s="18"/>
    </row>
    <row r="52" spans="1:28" ht="15.75" hidden="1" customHeight="1" x14ac:dyDescent="0.25">
      <c r="A52" s="53" t="s">
        <v>127</v>
      </c>
      <c r="B52" s="54">
        <f>COUNTA(B28,B30,B32,B34,B36,B38,B40,B42,B44,B46)</f>
        <v>0</v>
      </c>
      <c r="C52" s="54">
        <f t="shared" ref="C52:I52" si="1">COUNTA(C28,C30,C32,C34,C36,C38,C40,C42,C44,C46)</f>
        <v>0</v>
      </c>
      <c r="D52" s="54">
        <f t="shared" si="1"/>
        <v>0</v>
      </c>
      <c r="E52" s="54">
        <f t="shared" si="1"/>
        <v>0</v>
      </c>
      <c r="F52" s="54">
        <f t="shared" si="1"/>
        <v>0</v>
      </c>
      <c r="G52" s="54">
        <f t="shared" si="1"/>
        <v>0</v>
      </c>
      <c r="H52" s="54">
        <f t="shared" si="1"/>
        <v>0</v>
      </c>
      <c r="I52" s="54">
        <f t="shared" si="1"/>
        <v>0</v>
      </c>
      <c r="J52" s="18"/>
      <c r="K52" s="18"/>
      <c r="L52" s="18"/>
      <c r="M52" s="18"/>
      <c r="N52" s="18"/>
      <c r="O52" s="18"/>
      <c r="P52" s="18"/>
      <c r="Q52" s="18"/>
      <c r="R52" s="18"/>
      <c r="S52" s="18"/>
      <c r="T52" s="18"/>
      <c r="U52" s="18"/>
      <c r="V52" s="18"/>
      <c r="W52" s="18"/>
      <c r="X52" s="18"/>
      <c r="Y52" s="18"/>
      <c r="Z52" s="18"/>
      <c r="AA52" s="18"/>
      <c r="AB52" s="18"/>
    </row>
    <row r="53" spans="1:28" ht="15.75" hidden="1" customHeight="1" x14ac:dyDescent="0.25">
      <c r="A53" s="22"/>
      <c r="B53" s="54"/>
      <c r="C53" s="54"/>
      <c r="D53" s="54"/>
      <c r="E53" s="54"/>
      <c r="F53" s="54"/>
      <c r="G53" s="54"/>
      <c r="H53" s="54"/>
      <c r="I53" s="54"/>
      <c r="J53" s="18"/>
      <c r="K53" s="18"/>
      <c r="L53" s="18"/>
      <c r="M53" s="18"/>
      <c r="N53" s="18"/>
      <c r="O53" s="18"/>
      <c r="P53" s="18"/>
      <c r="Q53" s="18"/>
      <c r="R53" s="18"/>
      <c r="S53" s="18"/>
      <c r="T53" s="18"/>
      <c r="U53" s="18"/>
      <c r="V53" s="18"/>
      <c r="W53" s="18"/>
      <c r="X53" s="18"/>
      <c r="Y53" s="18"/>
      <c r="Z53" s="18"/>
      <c r="AA53" s="18"/>
      <c r="AB53" s="18"/>
    </row>
    <row r="54" spans="1:28" ht="15.75" hidden="1" customHeight="1" x14ac:dyDescent="0.25">
      <c r="A54" s="55" t="str">
        <f>"Total de " &amp;$A$8</f>
        <v xml:space="preserve">Total de </v>
      </c>
      <c r="B54" s="56"/>
      <c r="J54" s="18"/>
      <c r="K54" s="18"/>
      <c r="L54" s="18"/>
      <c r="M54" s="18"/>
      <c r="N54" s="18"/>
      <c r="O54" s="18"/>
      <c r="P54" s="18"/>
      <c r="Q54" s="18"/>
      <c r="R54" s="18"/>
      <c r="S54" s="18"/>
      <c r="T54" s="18"/>
      <c r="U54" s="18"/>
      <c r="V54" s="18"/>
      <c r="W54" s="18"/>
      <c r="X54" s="18"/>
      <c r="Y54" s="18"/>
      <c r="Z54" s="18"/>
      <c r="AA54" s="18"/>
      <c r="AB54" s="18"/>
    </row>
    <row r="55" spans="1:28" ht="15.75" hidden="1" customHeight="1" x14ac:dyDescent="0.25">
      <c r="A55" s="53" t="str">
        <f>$A$48</f>
        <v>ok avec shoot</v>
      </c>
      <c r="B55" s="54">
        <f>IF(OR(B$18=$A$8,B$19=$A$8,B$20=$A$8),COUNTIF(B$27:B$46,$C$7),0)</f>
        <v>0</v>
      </c>
      <c r="C55" s="54">
        <f>IF(OR(C$18=$A$8,C$19=$A$8,C$20=$A$8),COUNTIF(C$27:C$46,$C$7),0)</f>
        <v>0</v>
      </c>
      <c r="D55" s="54">
        <f t="shared" ref="D55:I55" si="2">IF(OR(D$18=$A$8,D$19=$A$8,D$20=$A$8),COUNTIF(D$27:D$46,$C$7),0)</f>
        <v>0</v>
      </c>
      <c r="E55" s="54">
        <f t="shared" si="2"/>
        <v>0</v>
      </c>
      <c r="F55" s="54">
        <f t="shared" si="2"/>
        <v>0</v>
      </c>
      <c r="G55" s="54">
        <f t="shared" si="2"/>
        <v>0</v>
      </c>
      <c r="H55" s="54">
        <f t="shared" si="2"/>
        <v>0</v>
      </c>
      <c r="I55" s="54">
        <f t="shared" si="2"/>
        <v>0</v>
      </c>
      <c r="J55" s="18"/>
      <c r="K55" s="18"/>
      <c r="L55" s="18"/>
      <c r="M55" s="18"/>
      <c r="N55" s="18"/>
      <c r="O55" s="18"/>
      <c r="P55" s="18"/>
      <c r="Q55" s="18"/>
      <c r="R55" s="18"/>
      <c r="S55" s="18"/>
      <c r="T55" s="18"/>
      <c r="U55" s="18"/>
      <c r="V55" s="18"/>
      <c r="W55" s="18"/>
      <c r="X55" s="18"/>
      <c r="Y55" s="18"/>
      <c r="Z55" s="18"/>
      <c r="AA55" s="18"/>
      <c r="AB55" s="18"/>
    </row>
    <row r="56" spans="1:28" ht="15.75" hidden="1" customHeight="1" x14ac:dyDescent="0.25">
      <c r="A56" s="53" t="str">
        <f>$A$49</f>
        <v>Ok sans tir</v>
      </c>
      <c r="B56" s="54">
        <f>IF(OR(B$18=$A$8,B$19=$A$8,B$20=$A$8),COUNTIF(B$27:B$46,$D$7),0)</f>
        <v>0</v>
      </c>
      <c r="C56" s="54">
        <f>IF(OR(C$18=$A$8,C$19=$A$8,C$20=$A$8),COUNTIF(C$27:C$46,$D$7),0)</f>
        <v>0</v>
      </c>
      <c r="D56" s="54">
        <f t="shared" ref="D56:I56" si="3">IF(OR(D$18=$A$8,D$19=$A$8,D$20=$A$8),COUNTIF(D$27:D$46,$D$7),0)</f>
        <v>0</v>
      </c>
      <c r="E56" s="54">
        <f t="shared" si="3"/>
        <v>0</v>
      </c>
      <c r="F56" s="54">
        <f t="shared" si="3"/>
        <v>0</v>
      </c>
      <c r="G56" s="54">
        <f t="shared" si="3"/>
        <v>0</v>
      </c>
      <c r="H56" s="54">
        <f t="shared" si="3"/>
        <v>0</v>
      </c>
      <c r="I56" s="54">
        <f t="shared" si="3"/>
        <v>0</v>
      </c>
      <c r="J56" s="18"/>
      <c r="K56" s="18"/>
      <c r="L56" s="18"/>
      <c r="M56" s="18"/>
      <c r="N56" s="18"/>
      <c r="O56" s="18"/>
      <c r="P56" s="18"/>
      <c r="Q56" s="18"/>
      <c r="R56" s="18"/>
      <c r="S56" s="18"/>
      <c r="T56" s="18"/>
      <c r="U56" s="18"/>
      <c r="V56" s="18"/>
      <c r="W56" s="18"/>
      <c r="X56" s="18"/>
      <c r="Y56" s="18"/>
      <c r="Z56" s="18"/>
      <c r="AA56" s="18"/>
      <c r="AB56" s="18"/>
    </row>
    <row r="57" spans="1:28" ht="15.75" hidden="1" customHeight="1" x14ac:dyDescent="0.25">
      <c r="A57" s="53" t="str">
        <f>$A$50</f>
        <v>Milieu franchi</v>
      </c>
      <c r="B57" s="54">
        <f>IF(OR(B$18=$A$8,B$19=$A$8,B$20=$A$8),COUNTIF(B$27:B$46,$E$7),0)</f>
        <v>0</v>
      </c>
      <c r="C57" s="54">
        <f>IF(OR(C$18=$A$8,C$19=$A$8,C$20=$A$8),COUNTIF(C$27:C$46,$E$7),0)</f>
        <v>0</v>
      </c>
      <c r="D57" s="54">
        <f t="shared" ref="D57:I57" si="4">IF(OR(D$18=$A$8,D$19=$A$8,D$20=$A$8),COUNTIF(D$27:D$46,$E$7),0)</f>
        <v>0</v>
      </c>
      <c r="E57" s="54">
        <f t="shared" si="4"/>
        <v>0</v>
      </c>
      <c r="F57" s="54">
        <f t="shared" si="4"/>
        <v>0</v>
      </c>
      <c r="G57" s="54">
        <f t="shared" si="4"/>
        <v>0</v>
      </c>
      <c r="H57" s="54">
        <f t="shared" si="4"/>
        <v>0</v>
      </c>
      <c r="I57" s="54">
        <f t="shared" si="4"/>
        <v>0</v>
      </c>
      <c r="J57" s="18"/>
      <c r="K57" s="18"/>
      <c r="L57" s="18"/>
      <c r="M57" s="18"/>
      <c r="N57" s="18"/>
      <c r="O57" s="18"/>
      <c r="P57" s="18"/>
      <c r="Q57" s="18"/>
      <c r="R57" s="18"/>
      <c r="S57" s="18"/>
      <c r="T57" s="18"/>
      <c r="U57" s="18"/>
      <c r="V57" s="18"/>
      <c r="W57" s="18"/>
      <c r="X57" s="18"/>
      <c r="Y57" s="18"/>
      <c r="Z57" s="18"/>
      <c r="AA57" s="18"/>
      <c r="AB57" s="18"/>
    </row>
    <row r="58" spans="1:28" ht="15.75" hidden="1" customHeight="1" x14ac:dyDescent="0.25">
      <c r="A58" s="53" t="str">
        <f>$A$51</f>
        <v>Milieu non franchi</v>
      </c>
      <c r="B58" s="54">
        <f>IF(OR(B$18=$A$8,B$19=$A$8,B$20=$A$8),COUNTIF(B$27:B$46,$F$7),0)</f>
        <v>0</v>
      </c>
      <c r="C58" s="54">
        <f>IF(OR(C$18=$A$8,C$19=$A$8,C$20=$A$8),COUNTIF(C$27:C$46,$F$7),0)</f>
        <v>0</v>
      </c>
      <c r="D58" s="54">
        <f t="shared" ref="D58:I58" si="5">IF(OR(D$18=$A$8,D$19=$A$8,D$20=$A$8),COUNTIF(D$27:D$46,$F$7),0)</f>
        <v>0</v>
      </c>
      <c r="E58" s="54">
        <f t="shared" si="5"/>
        <v>0</v>
      </c>
      <c r="F58" s="54">
        <f t="shared" si="5"/>
        <v>0</v>
      </c>
      <c r="G58" s="54">
        <f t="shared" si="5"/>
        <v>0</v>
      </c>
      <c r="H58" s="54">
        <f t="shared" si="5"/>
        <v>0</v>
      </c>
      <c r="I58" s="54">
        <f t="shared" si="5"/>
        <v>0</v>
      </c>
      <c r="J58" s="18"/>
      <c r="K58" s="18"/>
      <c r="L58" s="18"/>
      <c r="M58" s="18"/>
      <c r="N58" s="18"/>
      <c r="O58" s="18"/>
      <c r="P58" s="18"/>
      <c r="Q58" s="18"/>
      <c r="R58" s="18"/>
      <c r="S58" s="18"/>
      <c r="T58" s="18"/>
      <c r="U58" s="18"/>
      <c r="V58" s="18"/>
      <c r="W58" s="18"/>
      <c r="X58" s="18"/>
      <c r="Y58" s="18"/>
      <c r="Z58" s="18"/>
      <c r="AA58" s="18"/>
      <c r="AB58" s="18"/>
    </row>
    <row r="59" spans="1:28" ht="15.75" hidden="1" customHeight="1" x14ac:dyDescent="0.25">
      <c r="A59" s="53" t="str">
        <f>$B$7</f>
        <v>Perte de balle</v>
      </c>
      <c r="B59" s="54">
        <f>COUNTIF(B$27:B$46,$A$8)</f>
        <v>0</v>
      </c>
      <c r="C59" s="54">
        <f>COUNTIF(C$27:C$46,$A$8)</f>
        <v>0</v>
      </c>
      <c r="D59" s="54">
        <f t="shared" ref="D59:I59" si="6">COUNTIF(D$27:D$46,$A$8)</f>
        <v>0</v>
      </c>
      <c r="E59" s="54">
        <f t="shared" si="6"/>
        <v>0</v>
      </c>
      <c r="F59" s="54">
        <f t="shared" si="6"/>
        <v>0</v>
      </c>
      <c r="G59" s="54">
        <f t="shared" si="6"/>
        <v>0</v>
      </c>
      <c r="H59" s="54">
        <f t="shared" si="6"/>
        <v>0</v>
      </c>
      <c r="I59" s="54">
        <f t="shared" si="6"/>
        <v>0</v>
      </c>
      <c r="J59" s="18"/>
      <c r="K59" s="18"/>
      <c r="L59" s="18"/>
      <c r="M59" s="18"/>
      <c r="N59" s="18"/>
      <c r="O59" s="18"/>
      <c r="P59" s="18"/>
      <c r="Q59" s="18"/>
      <c r="R59" s="18"/>
      <c r="S59" s="18"/>
      <c r="T59" s="18"/>
      <c r="U59" s="18"/>
      <c r="V59" s="18"/>
      <c r="W59" s="18"/>
      <c r="X59" s="18"/>
      <c r="Y59" s="18"/>
      <c r="Z59" s="18"/>
      <c r="AA59" s="18"/>
      <c r="AB59" s="18"/>
    </row>
    <row r="60" spans="1:28" ht="15.75" hidden="1" customHeight="1" x14ac:dyDescent="0.25">
      <c r="A60" s="22"/>
      <c r="B60" s="22"/>
      <c r="E60" s="22"/>
      <c r="F60" s="22"/>
      <c r="J60" s="18"/>
      <c r="K60" s="18"/>
      <c r="L60" s="18"/>
      <c r="M60" s="18"/>
      <c r="N60" s="18"/>
      <c r="O60" s="18"/>
      <c r="P60" s="18"/>
      <c r="Q60" s="18"/>
      <c r="R60" s="18"/>
      <c r="S60" s="18"/>
      <c r="T60" s="18"/>
      <c r="U60" s="18"/>
      <c r="V60" s="18"/>
      <c r="W60" s="18"/>
      <c r="X60" s="18"/>
      <c r="Y60" s="18"/>
      <c r="Z60" s="18"/>
      <c r="AA60" s="18"/>
      <c r="AB60" s="18"/>
    </row>
    <row r="61" spans="1:28" ht="15.75" hidden="1" customHeight="1" x14ac:dyDescent="0.25">
      <c r="A61" s="55" t="str">
        <f>"Total de " &amp;$A$9</f>
        <v xml:space="preserve">Total de </v>
      </c>
      <c r="B61" s="56"/>
      <c r="E61" s="22"/>
      <c r="F61" s="22"/>
      <c r="J61" s="18"/>
      <c r="K61" s="18"/>
      <c r="L61" s="18"/>
      <c r="M61" s="18"/>
      <c r="N61" s="18"/>
      <c r="O61" s="18"/>
      <c r="P61" s="18"/>
      <c r="Q61" s="18"/>
      <c r="R61" s="18"/>
      <c r="S61" s="18"/>
      <c r="T61" s="18"/>
      <c r="U61" s="18"/>
      <c r="V61" s="18"/>
      <c r="W61" s="18"/>
      <c r="X61" s="18"/>
      <c r="Y61" s="18"/>
      <c r="Z61" s="18"/>
      <c r="AA61" s="18"/>
      <c r="AB61" s="18"/>
    </row>
    <row r="62" spans="1:28" ht="15.75" hidden="1" customHeight="1" x14ac:dyDescent="0.25">
      <c r="A62" s="53" t="str">
        <f>$A$48</f>
        <v>ok avec shoot</v>
      </c>
      <c r="B62" s="54">
        <f>IF(OR(B$18=$A$9,B$19=$A$9,B$20=$A$9),COUNTIF(B27:B46,$C$7),0)</f>
        <v>0</v>
      </c>
      <c r="C62" s="54">
        <f>IF(OR(C$18=$A$9,C$19=$A$9,C$20=$A$9),COUNTIF(C27:C46,$C$7),0)</f>
        <v>0</v>
      </c>
      <c r="D62" s="54">
        <f t="shared" ref="D62:I62" si="7">IF(OR(D$18=$A$9,D$19=$A$9,D$20=$A$9),COUNTIF(D27:D46,$C$7),0)</f>
        <v>0</v>
      </c>
      <c r="E62" s="54">
        <f t="shared" si="7"/>
        <v>0</v>
      </c>
      <c r="F62" s="54">
        <f t="shared" si="7"/>
        <v>0</v>
      </c>
      <c r="G62" s="54">
        <f t="shared" si="7"/>
        <v>0</v>
      </c>
      <c r="H62" s="54">
        <f t="shared" si="7"/>
        <v>0</v>
      </c>
      <c r="I62" s="54">
        <f t="shared" si="7"/>
        <v>0</v>
      </c>
      <c r="J62" s="18"/>
      <c r="K62" s="18"/>
      <c r="L62" s="18"/>
      <c r="M62" s="18"/>
      <c r="N62" s="18"/>
      <c r="O62" s="18"/>
      <c r="P62" s="18"/>
      <c r="Q62" s="18"/>
      <c r="R62" s="18"/>
      <c r="S62" s="18"/>
      <c r="T62" s="18"/>
      <c r="U62" s="18"/>
      <c r="V62" s="18"/>
      <c r="W62" s="18"/>
      <c r="X62" s="18"/>
      <c r="Y62" s="18"/>
      <c r="Z62" s="18"/>
      <c r="AA62" s="18"/>
      <c r="AB62" s="18"/>
    </row>
    <row r="63" spans="1:28" ht="15.75" hidden="1" customHeight="1" x14ac:dyDescent="0.25">
      <c r="A63" s="53" t="str">
        <f>$A$49</f>
        <v>Ok sans tir</v>
      </c>
      <c r="B63" s="54">
        <f>IF(OR(B$18=$A$9,B$19=$A$9,B$20=$A$9),COUNTIF(B27:B46,$D$7),0)</f>
        <v>0</v>
      </c>
      <c r="C63" s="54">
        <f>IF(OR(C$18=$A$9,C$19=$A$9,C$20=$A$9),COUNTIF(C27:C46,$D$7),0)</f>
        <v>0</v>
      </c>
      <c r="D63" s="54">
        <f t="shared" ref="D63:I63" si="8">IF(OR(D$18=$A$9,D$19=$A$9,D$20=$A$9),COUNTIF(D27:D46,$D$7),0)</f>
        <v>0</v>
      </c>
      <c r="E63" s="54">
        <f t="shared" si="8"/>
        <v>0</v>
      </c>
      <c r="F63" s="54">
        <f t="shared" si="8"/>
        <v>0</v>
      </c>
      <c r="G63" s="54">
        <f t="shared" si="8"/>
        <v>0</v>
      </c>
      <c r="H63" s="54">
        <f t="shared" si="8"/>
        <v>0</v>
      </c>
      <c r="I63" s="54">
        <f t="shared" si="8"/>
        <v>0</v>
      </c>
      <c r="J63" s="18"/>
      <c r="K63" s="18"/>
      <c r="L63" s="18"/>
      <c r="M63" s="18"/>
      <c r="N63" s="18"/>
      <c r="O63" s="18"/>
      <c r="P63" s="18"/>
      <c r="Q63" s="18"/>
      <c r="R63" s="18"/>
      <c r="S63" s="18"/>
      <c r="T63" s="18"/>
      <c r="U63" s="18"/>
      <c r="V63" s="18"/>
      <c r="W63" s="18"/>
      <c r="X63" s="18"/>
      <c r="Y63" s="18"/>
      <c r="Z63" s="18"/>
      <c r="AA63" s="18"/>
      <c r="AB63" s="18"/>
    </row>
    <row r="64" spans="1:28" ht="15.75" hidden="1" customHeight="1" x14ac:dyDescent="0.25">
      <c r="A64" s="53" t="str">
        <f>$A$50</f>
        <v>Milieu franchi</v>
      </c>
      <c r="B64" s="54">
        <f>IF(OR(B$18=$A$9,B$19=$A$9,B$20=$A$9),COUNTIF(B27:B46,$E$7),0)</f>
        <v>0</v>
      </c>
      <c r="C64" s="54">
        <f>IF(OR(C$18=$A$9,C$19=$A$9,C$20=$A$9),COUNTIF(C27:C46,$E$7),0)</f>
        <v>0</v>
      </c>
      <c r="D64" s="54">
        <f t="shared" ref="D64:I64" si="9">IF(OR(D$18=$A$9,D$19=$A$9,D$20=$A$9),COUNTIF(D27:D46,$E$7),0)</f>
        <v>0</v>
      </c>
      <c r="E64" s="54">
        <f t="shared" si="9"/>
        <v>0</v>
      </c>
      <c r="F64" s="54">
        <f t="shared" si="9"/>
        <v>0</v>
      </c>
      <c r="G64" s="54">
        <f t="shared" si="9"/>
        <v>0</v>
      </c>
      <c r="H64" s="54">
        <f t="shared" si="9"/>
        <v>0</v>
      </c>
      <c r="I64" s="54">
        <f t="shared" si="9"/>
        <v>0</v>
      </c>
      <c r="J64" s="18"/>
      <c r="K64" s="18"/>
      <c r="L64" s="18"/>
      <c r="M64" s="18"/>
      <c r="N64" s="18"/>
      <c r="O64" s="18"/>
      <c r="P64" s="18"/>
      <c r="Q64" s="18"/>
      <c r="R64" s="18"/>
      <c r="S64" s="18"/>
      <c r="T64" s="18"/>
      <c r="U64" s="18"/>
      <c r="V64" s="18"/>
      <c r="W64" s="18"/>
      <c r="X64" s="18"/>
      <c r="Y64" s="18"/>
      <c r="Z64" s="18"/>
      <c r="AA64" s="18"/>
      <c r="AB64" s="18"/>
    </row>
    <row r="65" spans="1:28" ht="15.75" hidden="1" customHeight="1" x14ac:dyDescent="0.25">
      <c r="A65" s="53" t="str">
        <f>$A$51</f>
        <v>Milieu non franchi</v>
      </c>
      <c r="B65" s="54">
        <f>IF(OR(B$18=$A$9,B$19=$A$9,B$20=$A$9),COUNTIF(B27:B46,$F$7),0)</f>
        <v>0</v>
      </c>
      <c r="C65" s="54">
        <f>IF(OR(C$18=$A$9,C$19=$A$9,C$20=$A$9),COUNTIF(C27:C46,$F$7),0)</f>
        <v>0</v>
      </c>
      <c r="D65" s="54">
        <f t="shared" ref="D65:I65" si="10">IF(OR(D$18=$A$9,D$19=$A$9,D$20=$A$9),COUNTIF(D27:D46,$F$7),0)</f>
        <v>0</v>
      </c>
      <c r="E65" s="54">
        <f t="shared" si="10"/>
        <v>0</v>
      </c>
      <c r="F65" s="54">
        <f t="shared" si="10"/>
        <v>0</v>
      </c>
      <c r="G65" s="54">
        <f t="shared" si="10"/>
        <v>0</v>
      </c>
      <c r="H65" s="54">
        <f t="shared" si="10"/>
        <v>0</v>
      </c>
      <c r="I65" s="54">
        <f t="shared" si="10"/>
        <v>0</v>
      </c>
      <c r="J65" s="18"/>
      <c r="K65" s="18"/>
      <c r="L65" s="18"/>
      <c r="M65" s="18"/>
      <c r="N65" s="18"/>
      <c r="O65" s="18"/>
      <c r="P65" s="18"/>
      <c r="Q65" s="18"/>
      <c r="R65" s="18"/>
      <c r="S65" s="18"/>
      <c r="T65" s="18"/>
      <c r="U65" s="18"/>
      <c r="V65" s="18"/>
      <c r="W65" s="18"/>
      <c r="X65" s="18"/>
      <c r="Y65" s="18"/>
      <c r="Z65" s="18"/>
      <c r="AA65" s="18"/>
      <c r="AB65" s="18"/>
    </row>
    <row r="66" spans="1:28" ht="15.75" hidden="1" customHeight="1" x14ac:dyDescent="0.25">
      <c r="A66" s="53" t="str">
        <f>$B$7</f>
        <v>Perte de balle</v>
      </c>
      <c r="B66" s="54">
        <f>COUNTIF(B$27:B$46,$A$9)</f>
        <v>0</v>
      </c>
      <c r="C66" s="54">
        <f t="shared" ref="C66:I66" si="11">COUNTIF(C$27:C$46,$A$9)</f>
        <v>0</v>
      </c>
      <c r="D66" s="54">
        <f t="shared" si="11"/>
        <v>0</v>
      </c>
      <c r="E66" s="54">
        <f t="shared" si="11"/>
        <v>0</v>
      </c>
      <c r="F66" s="54">
        <f t="shared" si="11"/>
        <v>0</v>
      </c>
      <c r="G66" s="54">
        <f t="shared" si="11"/>
        <v>0</v>
      </c>
      <c r="H66" s="54">
        <f t="shared" si="11"/>
        <v>0</v>
      </c>
      <c r="I66" s="54">
        <f t="shared" si="11"/>
        <v>0</v>
      </c>
      <c r="J66" s="18"/>
      <c r="K66" s="18"/>
      <c r="L66" s="18"/>
      <c r="M66" s="18"/>
      <c r="N66" s="18"/>
      <c r="O66" s="18"/>
      <c r="P66" s="18"/>
      <c r="Q66" s="18"/>
      <c r="R66" s="18"/>
      <c r="S66" s="18"/>
      <c r="T66" s="18"/>
      <c r="U66" s="18"/>
      <c r="V66" s="18"/>
      <c r="W66" s="18"/>
      <c r="X66" s="18"/>
      <c r="Y66" s="18"/>
      <c r="Z66" s="18"/>
      <c r="AA66" s="18"/>
      <c r="AB66" s="18"/>
    </row>
    <row r="67" spans="1:28" ht="15.75" hidden="1" customHeight="1" x14ac:dyDescent="0.25">
      <c r="A67" s="22"/>
      <c r="J67" s="18"/>
      <c r="K67" s="18"/>
      <c r="L67" s="18"/>
      <c r="M67" s="18"/>
      <c r="N67" s="18"/>
      <c r="O67" s="18"/>
      <c r="P67" s="18"/>
      <c r="Q67" s="18"/>
      <c r="R67" s="18"/>
      <c r="S67" s="18"/>
      <c r="T67" s="18"/>
      <c r="U67" s="18"/>
      <c r="V67" s="18"/>
      <c r="W67" s="18"/>
      <c r="X67" s="18"/>
      <c r="Y67" s="18"/>
      <c r="Z67" s="18"/>
      <c r="AA67" s="18"/>
      <c r="AB67" s="18"/>
    </row>
    <row r="68" spans="1:28" ht="15.75" hidden="1" customHeight="1" x14ac:dyDescent="0.25">
      <c r="A68" s="55" t="str">
        <f>"Total de " &amp;$A$10</f>
        <v xml:space="preserve">Total de </v>
      </c>
      <c r="B68" s="56"/>
      <c r="J68" s="18"/>
      <c r="K68" s="18"/>
      <c r="L68" s="18"/>
      <c r="M68" s="18"/>
      <c r="N68" s="18"/>
      <c r="O68" s="18"/>
      <c r="P68" s="18"/>
      <c r="Q68" s="18"/>
      <c r="R68" s="18"/>
      <c r="S68" s="18"/>
      <c r="T68" s="18"/>
      <c r="U68" s="18"/>
      <c r="V68" s="18"/>
      <c r="W68" s="18"/>
      <c r="X68" s="18"/>
      <c r="Y68" s="18"/>
      <c r="Z68" s="18"/>
      <c r="AA68" s="18"/>
      <c r="AB68" s="18"/>
    </row>
    <row r="69" spans="1:28" ht="15.75" hidden="1" customHeight="1" x14ac:dyDescent="0.25">
      <c r="A69" s="53" t="str">
        <f>$A$48</f>
        <v>ok avec shoot</v>
      </c>
      <c r="B69" s="54">
        <f>IF(OR(B$18=$A$10,B$19=$A$10,B$20=$A$10),COUNTIF(B27:B46,$C$7),0)</f>
        <v>0</v>
      </c>
      <c r="C69" s="54">
        <f t="shared" ref="C69:I69" si="12">IF(OR(C$18=$A$10,C$19=$A$10,C$20=$A$10),COUNTIF(C27:C46,$C$7),0)</f>
        <v>0</v>
      </c>
      <c r="D69" s="54">
        <f t="shared" si="12"/>
        <v>0</v>
      </c>
      <c r="E69" s="54">
        <f t="shared" si="12"/>
        <v>0</v>
      </c>
      <c r="F69" s="54">
        <f t="shared" si="12"/>
        <v>0</v>
      </c>
      <c r="G69" s="54">
        <f t="shared" si="12"/>
        <v>0</v>
      </c>
      <c r="H69" s="54">
        <f t="shared" si="12"/>
        <v>0</v>
      </c>
      <c r="I69" s="54">
        <f t="shared" si="12"/>
        <v>0</v>
      </c>
      <c r="J69" s="18"/>
      <c r="K69" s="18"/>
      <c r="L69" s="18"/>
      <c r="M69" s="18"/>
      <c r="N69" s="18"/>
      <c r="O69" s="18"/>
      <c r="P69" s="18"/>
      <c r="Q69" s="18"/>
      <c r="R69" s="18"/>
      <c r="S69" s="18"/>
      <c r="T69" s="18"/>
      <c r="U69" s="18"/>
      <c r="V69" s="18"/>
      <c r="W69" s="18"/>
      <c r="X69" s="18"/>
      <c r="Y69" s="18"/>
      <c r="Z69" s="18"/>
      <c r="AA69" s="18"/>
      <c r="AB69" s="18"/>
    </row>
    <row r="70" spans="1:28" ht="15.75" hidden="1" customHeight="1" x14ac:dyDescent="0.25">
      <c r="A70" s="53" t="str">
        <f>$A$49</f>
        <v>Ok sans tir</v>
      </c>
      <c r="B70" s="54">
        <f>IF(OR(B$18=$A$10,B$19=$A$10,B$20=$A$10),COUNTIF(B27:B46,$D$7),0)</f>
        <v>0</v>
      </c>
      <c r="C70" s="54">
        <f t="shared" ref="C70:I70" si="13">IF(OR(C$18=$A$10,C$19=$A$10,C$20=$A$10),COUNTIF(C27:C46,$D$7),0)</f>
        <v>0</v>
      </c>
      <c r="D70" s="54">
        <f t="shared" si="13"/>
        <v>0</v>
      </c>
      <c r="E70" s="54">
        <f t="shared" si="13"/>
        <v>0</v>
      </c>
      <c r="F70" s="54">
        <f t="shared" si="13"/>
        <v>0</v>
      </c>
      <c r="G70" s="54">
        <f t="shared" si="13"/>
        <v>0</v>
      </c>
      <c r="H70" s="54">
        <f t="shared" si="13"/>
        <v>0</v>
      </c>
      <c r="I70" s="54">
        <f t="shared" si="13"/>
        <v>0</v>
      </c>
      <c r="J70" s="18"/>
      <c r="K70" s="18"/>
      <c r="L70" s="18"/>
      <c r="M70" s="18"/>
      <c r="N70" s="18"/>
      <c r="O70" s="18"/>
      <c r="P70" s="18"/>
      <c r="Q70" s="18"/>
      <c r="R70" s="18"/>
      <c r="S70" s="18"/>
      <c r="T70" s="18"/>
      <c r="U70" s="18"/>
      <c r="V70" s="18"/>
      <c r="W70" s="18"/>
      <c r="X70" s="18"/>
      <c r="Y70" s="18"/>
      <c r="Z70" s="18"/>
      <c r="AA70" s="18"/>
      <c r="AB70" s="18"/>
    </row>
    <row r="71" spans="1:28" ht="15.75" hidden="1" customHeight="1" x14ac:dyDescent="0.25">
      <c r="A71" s="53" t="str">
        <f>$A$50</f>
        <v>Milieu franchi</v>
      </c>
      <c r="B71" s="54">
        <f>IF(OR(B$18=$A$10,B$19=$A$10,B$20=$A$10),COUNTIF(B27:B46,$E$7),0)</f>
        <v>0</v>
      </c>
      <c r="C71" s="54">
        <f t="shared" ref="C71:I71" si="14">IF(OR(C$18=$A$10,C$19=$A$10,C$20=$A$10),COUNTIF(C27:C46,$E$7),0)</f>
        <v>0</v>
      </c>
      <c r="D71" s="54">
        <f t="shared" si="14"/>
        <v>0</v>
      </c>
      <c r="E71" s="54">
        <f t="shared" si="14"/>
        <v>0</v>
      </c>
      <c r="F71" s="54">
        <f t="shared" si="14"/>
        <v>0</v>
      </c>
      <c r="G71" s="54">
        <f t="shared" si="14"/>
        <v>0</v>
      </c>
      <c r="H71" s="54">
        <f t="shared" si="14"/>
        <v>0</v>
      </c>
      <c r="I71" s="54">
        <f t="shared" si="14"/>
        <v>0</v>
      </c>
      <c r="J71" s="18"/>
      <c r="K71" s="18"/>
      <c r="L71" s="18"/>
      <c r="M71" s="18"/>
      <c r="N71" s="18"/>
      <c r="O71" s="18"/>
      <c r="P71" s="18"/>
      <c r="Q71" s="18"/>
      <c r="R71" s="18"/>
      <c r="S71" s="18"/>
      <c r="T71" s="18"/>
      <c r="U71" s="18"/>
      <c r="V71" s="18"/>
      <c r="W71" s="18"/>
      <c r="X71" s="18"/>
      <c r="Y71" s="18"/>
      <c r="Z71" s="18"/>
      <c r="AA71" s="18"/>
      <c r="AB71" s="18"/>
    </row>
    <row r="72" spans="1:28" ht="15.75" hidden="1" customHeight="1" x14ac:dyDescent="0.25">
      <c r="A72" s="53" t="str">
        <f>$A$51</f>
        <v>Milieu non franchi</v>
      </c>
      <c r="B72" s="54">
        <f>IF(OR(B$18=$A$10,B$19=$A$10,B$20=$A$10),COUNTIF(B27:B46,$F$7),0)</f>
        <v>0</v>
      </c>
      <c r="C72" s="54">
        <f t="shared" ref="C72:I72" si="15">IF(OR(C$18=$A$10,C$19=$A$10,C$20=$A$10),COUNTIF(C27:C46,$F$7),0)</f>
        <v>0</v>
      </c>
      <c r="D72" s="54">
        <f t="shared" si="15"/>
        <v>0</v>
      </c>
      <c r="E72" s="54">
        <f t="shared" si="15"/>
        <v>0</v>
      </c>
      <c r="F72" s="54">
        <f t="shared" si="15"/>
        <v>0</v>
      </c>
      <c r="G72" s="54">
        <f t="shared" si="15"/>
        <v>0</v>
      </c>
      <c r="H72" s="54">
        <f t="shared" si="15"/>
        <v>0</v>
      </c>
      <c r="I72" s="54">
        <f t="shared" si="15"/>
        <v>0</v>
      </c>
      <c r="J72" s="18"/>
      <c r="K72" s="18"/>
      <c r="L72" s="18"/>
      <c r="M72" s="18"/>
      <c r="N72" s="18"/>
      <c r="O72" s="18"/>
      <c r="P72" s="18"/>
      <c r="Q72" s="18"/>
      <c r="R72" s="18"/>
      <c r="S72" s="18"/>
      <c r="T72" s="18"/>
      <c r="U72" s="18"/>
      <c r="V72" s="18"/>
      <c r="W72" s="18"/>
      <c r="X72" s="18"/>
      <c r="Y72" s="18"/>
      <c r="Z72" s="18"/>
      <c r="AA72" s="18"/>
      <c r="AB72" s="18"/>
    </row>
    <row r="73" spans="1:28" ht="15.75" hidden="1" customHeight="1" x14ac:dyDescent="0.25">
      <c r="A73" s="53" t="str">
        <f>$B$7</f>
        <v>Perte de balle</v>
      </c>
      <c r="B73" s="54">
        <f>COUNTIF(B$27:B$46,$A$10)</f>
        <v>0</v>
      </c>
      <c r="C73" s="54">
        <f t="shared" ref="C73:I73" si="16">COUNTIF(C$27:C$46,$A$10)</f>
        <v>0</v>
      </c>
      <c r="D73" s="54">
        <f t="shared" si="16"/>
        <v>0</v>
      </c>
      <c r="E73" s="54">
        <f t="shared" si="16"/>
        <v>0</v>
      </c>
      <c r="F73" s="54">
        <f t="shared" si="16"/>
        <v>0</v>
      </c>
      <c r="G73" s="54">
        <f t="shared" si="16"/>
        <v>0</v>
      </c>
      <c r="H73" s="54">
        <f t="shared" si="16"/>
        <v>0</v>
      </c>
      <c r="I73" s="54">
        <f t="shared" si="16"/>
        <v>0</v>
      </c>
      <c r="J73" s="18"/>
      <c r="K73" s="18"/>
      <c r="L73" s="18"/>
      <c r="M73" s="18"/>
      <c r="N73" s="18"/>
      <c r="O73" s="18"/>
      <c r="P73" s="18"/>
      <c r="Q73" s="18"/>
      <c r="R73" s="18"/>
      <c r="S73" s="18"/>
      <c r="T73" s="18"/>
      <c r="U73" s="18"/>
      <c r="V73" s="18"/>
      <c r="W73" s="18"/>
      <c r="X73" s="18"/>
      <c r="Y73" s="18"/>
      <c r="Z73" s="18"/>
      <c r="AA73" s="18"/>
      <c r="AB73" s="18"/>
    </row>
    <row r="74" spans="1:28" ht="15.75" hidden="1" customHeight="1" x14ac:dyDescent="0.25">
      <c r="A74" s="22"/>
      <c r="J74" s="18"/>
      <c r="K74" s="18"/>
      <c r="L74" s="18"/>
      <c r="M74" s="18"/>
      <c r="N74" s="18"/>
      <c r="O74" s="18"/>
      <c r="P74" s="18"/>
      <c r="Q74" s="18"/>
      <c r="R74" s="18"/>
      <c r="S74" s="18"/>
      <c r="T74" s="18"/>
      <c r="U74" s="18"/>
      <c r="V74" s="18"/>
      <c r="W74" s="18"/>
      <c r="X74" s="18"/>
      <c r="Y74" s="18"/>
      <c r="Z74" s="18"/>
      <c r="AA74" s="18"/>
      <c r="AB74" s="18"/>
    </row>
    <row r="75" spans="1:28" ht="15.75" hidden="1" customHeight="1" x14ac:dyDescent="0.25">
      <c r="A75" s="55" t="str">
        <f>"Total de " &amp;$A$11</f>
        <v xml:space="preserve">Total de </v>
      </c>
      <c r="B75" s="56"/>
      <c r="J75" s="18"/>
      <c r="K75" s="18"/>
      <c r="L75" s="18"/>
      <c r="M75" s="18"/>
      <c r="N75" s="18"/>
      <c r="O75" s="18"/>
      <c r="P75" s="18"/>
      <c r="Q75" s="18"/>
      <c r="R75" s="18"/>
      <c r="S75" s="18"/>
      <c r="T75" s="18"/>
      <c r="U75" s="18"/>
      <c r="V75" s="18"/>
      <c r="W75" s="18"/>
      <c r="X75" s="18"/>
      <c r="Y75" s="18"/>
      <c r="Z75" s="18"/>
      <c r="AA75" s="18"/>
      <c r="AB75" s="18"/>
    </row>
    <row r="76" spans="1:28" ht="15.75" hidden="1" customHeight="1" x14ac:dyDescent="0.25">
      <c r="A76" s="53" t="str">
        <f>$A$48</f>
        <v>ok avec shoot</v>
      </c>
      <c r="B76" s="54">
        <f>IF(OR(B$18=$A$11,B$19=$A$11,B$20=$A$11),COUNTIF(B27:B46,$C$7),0)</f>
        <v>0</v>
      </c>
      <c r="C76" s="54">
        <f t="shared" ref="C76:I76" si="17">IF(OR(C$18=$A$11,C$19=$A$11,C$20=$A$11),COUNTIF(C27:C46,$C$7),0)</f>
        <v>0</v>
      </c>
      <c r="D76" s="54">
        <f t="shared" si="17"/>
        <v>0</v>
      </c>
      <c r="E76" s="54">
        <f t="shared" si="17"/>
        <v>0</v>
      </c>
      <c r="F76" s="54">
        <f t="shared" si="17"/>
        <v>0</v>
      </c>
      <c r="G76" s="54">
        <f t="shared" si="17"/>
        <v>0</v>
      </c>
      <c r="H76" s="54">
        <f t="shared" si="17"/>
        <v>0</v>
      </c>
      <c r="I76" s="54">
        <f t="shared" si="17"/>
        <v>0</v>
      </c>
      <c r="J76" s="18"/>
      <c r="K76" s="18"/>
      <c r="L76" s="18"/>
      <c r="M76" s="18"/>
      <c r="N76" s="18"/>
      <c r="O76" s="18"/>
      <c r="P76" s="18"/>
      <c r="Q76" s="18"/>
      <c r="R76" s="18"/>
      <c r="S76" s="18"/>
      <c r="T76" s="18"/>
      <c r="U76" s="18"/>
      <c r="V76" s="18"/>
      <c r="W76" s="18"/>
      <c r="X76" s="18"/>
      <c r="Y76" s="18"/>
      <c r="Z76" s="18"/>
      <c r="AA76" s="18"/>
      <c r="AB76" s="18"/>
    </row>
    <row r="77" spans="1:28" ht="15.75" hidden="1" customHeight="1" x14ac:dyDescent="0.25">
      <c r="A77" s="53" t="str">
        <f>$A$49</f>
        <v>Ok sans tir</v>
      </c>
      <c r="B77" s="54">
        <f>IF(OR(B$18=$A$11,B$19=$A$11,B$20=$A$11),COUNTIF(B27:B46,$D$7),0)</f>
        <v>0</v>
      </c>
      <c r="C77" s="54">
        <f t="shared" ref="C77:I77" si="18">IF(OR(C$18=$A$11,C$19=$A$11,C$20=$A$11),COUNTIF(C27:C46,$D$7),0)</f>
        <v>0</v>
      </c>
      <c r="D77" s="54">
        <f t="shared" si="18"/>
        <v>0</v>
      </c>
      <c r="E77" s="54">
        <f t="shared" si="18"/>
        <v>0</v>
      </c>
      <c r="F77" s="54">
        <f t="shared" si="18"/>
        <v>0</v>
      </c>
      <c r="G77" s="54">
        <f t="shared" si="18"/>
        <v>0</v>
      </c>
      <c r="H77" s="54">
        <f t="shared" si="18"/>
        <v>0</v>
      </c>
      <c r="I77" s="54">
        <f t="shared" si="18"/>
        <v>0</v>
      </c>
      <c r="J77" s="18"/>
      <c r="K77" s="18"/>
      <c r="L77" s="18"/>
      <c r="M77" s="18"/>
      <c r="N77" s="18"/>
      <c r="O77" s="18"/>
      <c r="P77" s="18"/>
      <c r="Q77" s="18"/>
      <c r="R77" s="18"/>
      <c r="S77" s="18"/>
      <c r="T77" s="18"/>
      <c r="U77" s="18"/>
      <c r="V77" s="18"/>
      <c r="W77" s="18"/>
      <c r="X77" s="18"/>
      <c r="Y77" s="18"/>
      <c r="Z77" s="18"/>
      <c r="AA77" s="18"/>
      <c r="AB77" s="18"/>
    </row>
    <row r="78" spans="1:28" ht="15.75" hidden="1" customHeight="1" x14ac:dyDescent="0.25">
      <c r="A78" s="53" t="str">
        <f>$A$50</f>
        <v>Milieu franchi</v>
      </c>
      <c r="B78" s="54">
        <f>IF(OR(B$18=$A$11,B$19=$A$11,B$20=$A$11),COUNTIF(B27:B46,$E$7),0)</f>
        <v>0</v>
      </c>
      <c r="C78" s="54">
        <f t="shared" ref="C78:I78" si="19">IF(OR(C$18=$A$11,C$19=$A$11,C$20=$A$11),COUNTIF(C27:C46,$E$7),0)</f>
        <v>0</v>
      </c>
      <c r="D78" s="54">
        <f t="shared" si="19"/>
        <v>0</v>
      </c>
      <c r="E78" s="54">
        <f t="shared" si="19"/>
        <v>0</v>
      </c>
      <c r="F78" s="54">
        <f t="shared" si="19"/>
        <v>0</v>
      </c>
      <c r="G78" s="54">
        <f t="shared" si="19"/>
        <v>0</v>
      </c>
      <c r="H78" s="54">
        <f t="shared" si="19"/>
        <v>0</v>
      </c>
      <c r="I78" s="54">
        <f t="shared" si="19"/>
        <v>0</v>
      </c>
      <c r="J78" s="18"/>
      <c r="K78" s="18"/>
      <c r="L78" s="18"/>
      <c r="M78" s="18"/>
      <c r="N78" s="18"/>
      <c r="O78" s="18"/>
      <c r="P78" s="18"/>
      <c r="Q78" s="18"/>
      <c r="R78" s="18"/>
      <c r="S78" s="18"/>
      <c r="T78" s="18"/>
      <c r="U78" s="18"/>
      <c r="V78" s="18"/>
      <c r="W78" s="18"/>
      <c r="X78" s="18"/>
      <c r="Y78" s="18"/>
      <c r="Z78" s="18"/>
      <c r="AA78" s="18"/>
      <c r="AB78" s="18"/>
    </row>
    <row r="79" spans="1:28" ht="15.75" hidden="1" customHeight="1" x14ac:dyDescent="0.25">
      <c r="A79" s="53" t="str">
        <f>$A$51</f>
        <v>Milieu non franchi</v>
      </c>
      <c r="B79" s="54">
        <f>IF(OR(B$18=$A$11,B$19=$A$11,B$20=$A$11),COUNTIF(B27:B46,$F$7),0)</f>
        <v>0</v>
      </c>
      <c r="C79" s="54">
        <f t="shared" ref="C79:I79" si="20">IF(OR(C$18=$A$11,C$19=$A$11,C$20=$A$11),COUNTIF(C27:C46,$F$7),0)</f>
        <v>0</v>
      </c>
      <c r="D79" s="54">
        <f t="shared" si="20"/>
        <v>0</v>
      </c>
      <c r="E79" s="54">
        <f t="shared" si="20"/>
        <v>0</v>
      </c>
      <c r="F79" s="54">
        <f t="shared" si="20"/>
        <v>0</v>
      </c>
      <c r="G79" s="54">
        <f t="shared" si="20"/>
        <v>0</v>
      </c>
      <c r="H79" s="54">
        <f t="shared" si="20"/>
        <v>0</v>
      </c>
      <c r="I79" s="54">
        <f t="shared" si="20"/>
        <v>0</v>
      </c>
      <c r="J79" s="18"/>
      <c r="K79" s="18"/>
      <c r="L79" s="18"/>
      <c r="M79" s="18"/>
      <c r="N79" s="18"/>
      <c r="O79" s="18"/>
      <c r="P79" s="18"/>
      <c r="Q79" s="18"/>
      <c r="R79" s="18"/>
      <c r="S79" s="18"/>
      <c r="T79" s="18"/>
      <c r="U79" s="18"/>
      <c r="V79" s="18"/>
      <c r="W79" s="18"/>
      <c r="X79" s="18"/>
      <c r="Y79" s="18"/>
      <c r="Z79" s="18"/>
      <c r="AA79" s="18"/>
      <c r="AB79" s="18"/>
    </row>
    <row r="80" spans="1:28" ht="15.75" hidden="1" customHeight="1" x14ac:dyDescent="0.25">
      <c r="A80" s="53" t="str">
        <f>$B$7</f>
        <v>Perte de balle</v>
      </c>
      <c r="B80" s="54">
        <f>COUNTIF(B$27:B$46,$A$11)</f>
        <v>0</v>
      </c>
      <c r="C80" s="54">
        <f>COUNTIF(C$27:C$46,$A$11)</f>
        <v>0</v>
      </c>
      <c r="D80" s="54">
        <f t="shared" ref="D80:I80" si="21">COUNTIF(D$27:D$46,$A$11)</f>
        <v>0</v>
      </c>
      <c r="E80" s="54">
        <f t="shared" si="21"/>
        <v>0</v>
      </c>
      <c r="F80" s="54">
        <f t="shared" si="21"/>
        <v>0</v>
      </c>
      <c r="G80" s="54">
        <f t="shared" si="21"/>
        <v>0</v>
      </c>
      <c r="H80" s="54">
        <f t="shared" si="21"/>
        <v>0</v>
      </c>
      <c r="I80" s="54">
        <f t="shared" si="21"/>
        <v>0</v>
      </c>
      <c r="J80" s="18"/>
      <c r="K80" s="18"/>
      <c r="L80" s="18"/>
      <c r="M80" s="18"/>
      <c r="N80" s="18"/>
      <c r="O80" s="18"/>
      <c r="P80" s="18"/>
      <c r="Q80" s="18"/>
      <c r="R80" s="18"/>
      <c r="S80" s="18"/>
      <c r="T80" s="18"/>
      <c r="U80" s="18"/>
      <c r="V80" s="18"/>
      <c r="W80" s="18"/>
      <c r="X80" s="18"/>
      <c r="Y80" s="18"/>
      <c r="Z80" s="18"/>
      <c r="AA80" s="18"/>
      <c r="AB80" s="18"/>
    </row>
    <row r="81" spans="1:28" ht="15.75" hidden="1" customHeight="1" x14ac:dyDescent="0.25">
      <c r="A81" s="22"/>
      <c r="J81" s="18"/>
      <c r="K81" s="18"/>
      <c r="L81" s="18"/>
      <c r="M81" s="18"/>
      <c r="N81" s="18"/>
      <c r="O81" s="18"/>
      <c r="P81" s="18"/>
      <c r="Q81" s="18"/>
      <c r="R81" s="18"/>
      <c r="S81" s="18"/>
      <c r="T81" s="18"/>
      <c r="U81" s="18"/>
      <c r="V81" s="18"/>
      <c r="W81" s="18"/>
      <c r="X81" s="18"/>
      <c r="Y81" s="18"/>
      <c r="Z81" s="18"/>
      <c r="AA81" s="18"/>
      <c r="AB81" s="18"/>
    </row>
    <row r="82" spans="1:28" ht="15.75" hidden="1" customHeight="1" x14ac:dyDescent="0.25">
      <c r="A82" s="55" t="str">
        <f>"Total de " &amp;$A$12</f>
        <v xml:space="preserve">Total de </v>
      </c>
      <c r="B82" s="56"/>
      <c r="J82" s="18"/>
      <c r="K82" s="18"/>
      <c r="L82" s="18"/>
      <c r="M82" s="18"/>
      <c r="N82" s="18"/>
      <c r="O82" s="18"/>
      <c r="P82" s="18"/>
      <c r="Q82" s="18"/>
      <c r="R82" s="18"/>
      <c r="S82" s="18"/>
      <c r="T82" s="18"/>
      <c r="U82" s="18"/>
      <c r="V82" s="18"/>
      <c r="W82" s="18"/>
      <c r="X82" s="18"/>
      <c r="Y82" s="18"/>
      <c r="Z82" s="18"/>
      <c r="AA82" s="18"/>
      <c r="AB82" s="18"/>
    </row>
    <row r="83" spans="1:28" ht="15.75" hidden="1" customHeight="1" x14ac:dyDescent="0.25">
      <c r="A83" s="53" t="str">
        <f>$A$48</f>
        <v>ok avec shoot</v>
      </c>
      <c r="B83" s="54">
        <f>IF(OR(B$18=$A$12,B$19=$A$12,B$20=$A$12),COUNTIF(B27:B46,$C$7),0)</f>
        <v>0</v>
      </c>
      <c r="C83" s="54">
        <f t="shared" ref="C83:I83" si="22">IF(OR(C$18=$A$12,C$19=$A$12,C$20=$A$12),COUNTIF(C27:C46,$C$7),0)</f>
        <v>0</v>
      </c>
      <c r="D83" s="54">
        <f t="shared" si="22"/>
        <v>0</v>
      </c>
      <c r="E83" s="54">
        <f t="shared" si="22"/>
        <v>0</v>
      </c>
      <c r="F83" s="54">
        <f t="shared" si="22"/>
        <v>0</v>
      </c>
      <c r="G83" s="54">
        <f t="shared" si="22"/>
        <v>0</v>
      </c>
      <c r="H83" s="54">
        <f t="shared" si="22"/>
        <v>0</v>
      </c>
      <c r="I83" s="54">
        <f t="shared" si="22"/>
        <v>0</v>
      </c>
      <c r="J83" s="18"/>
      <c r="K83" s="18"/>
      <c r="L83" s="18"/>
      <c r="M83" s="18"/>
      <c r="N83" s="18"/>
      <c r="O83" s="18"/>
      <c r="P83" s="18"/>
      <c r="Q83" s="18"/>
      <c r="R83" s="18"/>
      <c r="S83" s="18"/>
      <c r="T83" s="18"/>
      <c r="U83" s="18"/>
      <c r="V83" s="18"/>
      <c r="W83" s="18"/>
      <c r="X83" s="18"/>
      <c r="Y83" s="18"/>
      <c r="Z83" s="18"/>
      <c r="AA83" s="18"/>
      <c r="AB83" s="18"/>
    </row>
    <row r="84" spans="1:28" ht="15.75" hidden="1" customHeight="1" x14ac:dyDescent="0.25">
      <c r="A84" s="53" t="str">
        <f>$A$49</f>
        <v>Ok sans tir</v>
      </c>
      <c r="B84" s="54">
        <f>IF(OR(B$18=$A$12,B$19=$A$12,B$20=$A$12),COUNTIF(B27:B46,$D$7),0)</f>
        <v>0</v>
      </c>
      <c r="C84" s="54">
        <f t="shared" ref="C84:I84" si="23">IF(OR(C$18=$A$12,C$19=$A$12,C$20=$A$12),COUNTIF(C27:C46,$D$7),0)</f>
        <v>0</v>
      </c>
      <c r="D84" s="54">
        <f t="shared" si="23"/>
        <v>0</v>
      </c>
      <c r="E84" s="54">
        <f t="shared" si="23"/>
        <v>0</v>
      </c>
      <c r="F84" s="54">
        <f t="shared" si="23"/>
        <v>0</v>
      </c>
      <c r="G84" s="54">
        <f t="shared" si="23"/>
        <v>0</v>
      </c>
      <c r="H84" s="54">
        <f t="shared" si="23"/>
        <v>0</v>
      </c>
      <c r="I84" s="54">
        <f t="shared" si="23"/>
        <v>0</v>
      </c>
      <c r="J84" s="18"/>
      <c r="K84" s="18"/>
      <c r="L84" s="18"/>
      <c r="M84" s="18"/>
      <c r="N84" s="18"/>
      <c r="O84" s="18"/>
      <c r="P84" s="18"/>
      <c r="Q84" s="18"/>
      <c r="R84" s="18"/>
      <c r="S84" s="18"/>
      <c r="T84" s="18"/>
      <c r="U84" s="18"/>
      <c r="V84" s="18"/>
      <c r="W84" s="18"/>
      <c r="X84" s="18"/>
      <c r="Y84" s="18"/>
      <c r="Z84" s="18"/>
      <c r="AA84" s="18"/>
      <c r="AB84" s="18"/>
    </row>
    <row r="85" spans="1:28" ht="15.75" hidden="1" customHeight="1" x14ac:dyDescent="0.25">
      <c r="A85" s="53" t="str">
        <f>$A$50</f>
        <v>Milieu franchi</v>
      </c>
      <c r="B85" s="54">
        <f>IF(OR(B$18=$A$11,B$19=$A$11,B$20=$A$11),COUNTIF(B27:B46,$E$7),0)</f>
        <v>0</v>
      </c>
      <c r="C85" s="54">
        <f t="shared" ref="C85:I85" si="24">IF(OR(C$18=$A$11,C$19=$A$11,C$20=$A$11),COUNTIF(C27:C46,$E$7),0)</f>
        <v>0</v>
      </c>
      <c r="D85" s="54">
        <f t="shared" si="24"/>
        <v>0</v>
      </c>
      <c r="E85" s="54">
        <f t="shared" si="24"/>
        <v>0</v>
      </c>
      <c r="F85" s="54">
        <f t="shared" si="24"/>
        <v>0</v>
      </c>
      <c r="G85" s="54">
        <f t="shared" si="24"/>
        <v>0</v>
      </c>
      <c r="H85" s="54">
        <f t="shared" si="24"/>
        <v>0</v>
      </c>
      <c r="I85" s="54">
        <f t="shared" si="24"/>
        <v>0</v>
      </c>
      <c r="J85" s="18"/>
      <c r="K85" s="18"/>
      <c r="L85" s="18"/>
      <c r="M85" s="18"/>
      <c r="N85" s="18"/>
      <c r="O85" s="18"/>
      <c r="P85" s="18"/>
      <c r="Q85" s="18"/>
      <c r="R85" s="18"/>
      <c r="S85" s="18"/>
      <c r="T85" s="18"/>
      <c r="U85" s="18"/>
      <c r="V85" s="18"/>
      <c r="W85" s="18"/>
      <c r="X85" s="18"/>
      <c r="Y85" s="18"/>
      <c r="Z85" s="18"/>
      <c r="AA85" s="18"/>
      <c r="AB85" s="18"/>
    </row>
    <row r="86" spans="1:28" ht="15.75" hidden="1" customHeight="1" x14ac:dyDescent="0.25">
      <c r="A86" s="53" t="str">
        <f>$A$51</f>
        <v>Milieu non franchi</v>
      </c>
      <c r="B86" s="54">
        <f>IF(OR(B$18=$A$12,B$19=$A$12,B$20=$A$12),COUNTIF(B27:B46,$F$7),0)</f>
        <v>0</v>
      </c>
      <c r="C86" s="54">
        <f t="shared" ref="C86:I86" si="25">IF(OR(C$18=$A$12,C$19=$A$12,C$20=$A$12),COUNTIF(C27:C46,$F$7),0)</f>
        <v>0</v>
      </c>
      <c r="D86" s="54">
        <f t="shared" si="25"/>
        <v>0</v>
      </c>
      <c r="E86" s="54">
        <f t="shared" si="25"/>
        <v>0</v>
      </c>
      <c r="F86" s="54">
        <f t="shared" si="25"/>
        <v>0</v>
      </c>
      <c r="G86" s="54">
        <f t="shared" si="25"/>
        <v>0</v>
      </c>
      <c r="H86" s="54">
        <f t="shared" si="25"/>
        <v>0</v>
      </c>
      <c r="I86" s="54">
        <f t="shared" si="25"/>
        <v>0</v>
      </c>
      <c r="J86" s="18"/>
      <c r="K86" s="18"/>
      <c r="L86" s="18"/>
      <c r="M86" s="18"/>
      <c r="N86" s="18"/>
      <c r="O86" s="18"/>
      <c r="P86" s="18"/>
      <c r="Q86" s="18"/>
      <c r="R86" s="18"/>
      <c r="S86" s="18"/>
      <c r="T86" s="18"/>
      <c r="U86" s="18"/>
      <c r="V86" s="18"/>
      <c r="W86" s="18"/>
      <c r="X86" s="18"/>
      <c r="Y86" s="18"/>
      <c r="Z86" s="18"/>
      <c r="AA86" s="18"/>
      <c r="AB86" s="18"/>
    </row>
    <row r="87" spans="1:28" ht="15.75" hidden="1" customHeight="1" x14ac:dyDescent="0.25">
      <c r="A87" s="53" t="str">
        <f>$B$7</f>
        <v>Perte de balle</v>
      </c>
      <c r="B87" s="54">
        <f>COUNTIF(B$27:B$46,$A$11)</f>
        <v>0</v>
      </c>
      <c r="C87" s="54">
        <f>COUNTIF(C$27:C$46,$A$11)</f>
        <v>0</v>
      </c>
      <c r="D87" s="54">
        <f t="shared" ref="D87:I87" si="26">COUNTIF(D$27:D$46,$A$11)</f>
        <v>0</v>
      </c>
      <c r="E87" s="54">
        <f t="shared" si="26"/>
        <v>0</v>
      </c>
      <c r="F87" s="54">
        <f t="shared" si="26"/>
        <v>0</v>
      </c>
      <c r="G87" s="54">
        <f t="shared" si="26"/>
        <v>0</v>
      </c>
      <c r="H87" s="54">
        <f t="shared" si="26"/>
        <v>0</v>
      </c>
      <c r="I87" s="54">
        <f t="shared" si="26"/>
        <v>0</v>
      </c>
      <c r="J87" s="18"/>
      <c r="K87" s="18"/>
      <c r="L87" s="18"/>
      <c r="M87" s="18"/>
      <c r="N87" s="18"/>
      <c r="O87" s="18"/>
      <c r="P87" s="18"/>
      <c r="Q87" s="18"/>
      <c r="R87" s="18"/>
      <c r="S87" s="18"/>
      <c r="T87" s="18"/>
      <c r="U87" s="18"/>
      <c r="V87" s="18"/>
      <c r="W87" s="18"/>
      <c r="X87" s="18"/>
      <c r="Y87" s="18"/>
      <c r="Z87" s="18"/>
      <c r="AA87" s="18"/>
      <c r="AB87" s="18"/>
    </row>
    <row r="88" spans="1:28" ht="15.75" hidden="1" customHeight="1" x14ac:dyDescent="0.25">
      <c r="A88" s="22"/>
      <c r="J88" s="18"/>
      <c r="K88" s="18"/>
      <c r="L88" s="18"/>
      <c r="M88" s="18"/>
      <c r="N88" s="18"/>
      <c r="O88" s="18"/>
      <c r="P88" s="18"/>
      <c r="Q88" s="18"/>
      <c r="R88" s="18"/>
      <c r="S88" s="18"/>
      <c r="T88" s="18"/>
      <c r="U88" s="18"/>
      <c r="V88" s="18"/>
      <c r="W88" s="18"/>
      <c r="X88" s="18"/>
      <c r="Y88" s="18"/>
      <c r="Z88" s="18"/>
      <c r="AA88" s="18"/>
      <c r="AB88" s="18"/>
    </row>
    <row r="89" spans="1:28" ht="15.75" hidden="1" customHeight="1" x14ac:dyDescent="0.25">
      <c r="A89" s="55" t="str">
        <f>"Total de " &amp;$A$13</f>
        <v xml:space="preserve">Total de </v>
      </c>
      <c r="B89" s="56"/>
      <c r="J89" s="18"/>
      <c r="K89" s="18"/>
      <c r="L89" s="18"/>
      <c r="M89" s="18"/>
      <c r="N89" s="18"/>
      <c r="O89" s="18"/>
      <c r="P89" s="18"/>
      <c r="Q89" s="18"/>
      <c r="R89" s="18"/>
      <c r="S89" s="18"/>
      <c r="T89" s="18"/>
      <c r="U89" s="18"/>
      <c r="V89" s="18"/>
      <c r="W89" s="18"/>
      <c r="X89" s="18"/>
      <c r="Y89" s="18"/>
      <c r="Z89" s="18"/>
      <c r="AA89" s="18"/>
      <c r="AB89" s="18"/>
    </row>
    <row r="90" spans="1:28" ht="15.75" hidden="1" customHeight="1" x14ac:dyDescent="0.25">
      <c r="A90" s="53" t="str">
        <f>$A$48</f>
        <v>ok avec shoot</v>
      </c>
      <c r="B90" s="54">
        <f>IF(OR(B$18=$A$14,B$19=$A$14,B$20=$A$14),COUNTIF(B27:B46,$C$7),0)</f>
        <v>0</v>
      </c>
      <c r="C90" s="54">
        <f t="shared" ref="C90:I90" si="27">IF(OR(C$18=$A$14,C$19=$A$14,C$20=$A$14),COUNTIF(C27:C46,$C$7),0)</f>
        <v>0</v>
      </c>
      <c r="D90" s="54">
        <f t="shared" si="27"/>
        <v>0</v>
      </c>
      <c r="E90" s="54">
        <f t="shared" si="27"/>
        <v>0</v>
      </c>
      <c r="F90" s="54">
        <f t="shared" si="27"/>
        <v>0</v>
      </c>
      <c r="G90" s="54">
        <f t="shared" si="27"/>
        <v>0</v>
      </c>
      <c r="H90" s="54">
        <f t="shared" si="27"/>
        <v>0</v>
      </c>
      <c r="I90" s="54">
        <f t="shared" si="27"/>
        <v>0</v>
      </c>
      <c r="J90" s="18"/>
      <c r="K90" s="18"/>
      <c r="L90" s="18"/>
      <c r="M90" s="18"/>
      <c r="N90" s="18"/>
      <c r="O90" s="18"/>
      <c r="P90" s="18"/>
      <c r="Q90" s="18"/>
      <c r="R90" s="18"/>
      <c r="S90" s="18"/>
      <c r="T90" s="18"/>
      <c r="U90" s="18"/>
      <c r="V90" s="18"/>
      <c r="W90" s="18"/>
      <c r="X90" s="18"/>
      <c r="Y90" s="18"/>
      <c r="Z90" s="18"/>
      <c r="AA90" s="18"/>
      <c r="AB90" s="18"/>
    </row>
    <row r="91" spans="1:28" ht="15.75" hidden="1" customHeight="1" x14ac:dyDescent="0.25">
      <c r="A91" s="53" t="str">
        <f>$A$49</f>
        <v>Ok sans tir</v>
      </c>
      <c r="B91" s="54">
        <f>IF(OR(B$18=$A$14,B$19=$A$14,B$20=$A$14),COUNTIF(B27:B46,$D$7),0)</f>
        <v>0</v>
      </c>
      <c r="C91" s="54">
        <f t="shared" ref="C91:I91" si="28">IF(OR(C$18=$A$14,C$19=$A$14,C$20=$A$14),COUNTIF(C27:C46,$D$7),0)</f>
        <v>0</v>
      </c>
      <c r="D91" s="54">
        <f t="shared" si="28"/>
        <v>0</v>
      </c>
      <c r="E91" s="54">
        <f t="shared" si="28"/>
        <v>0</v>
      </c>
      <c r="F91" s="54">
        <f t="shared" si="28"/>
        <v>0</v>
      </c>
      <c r="G91" s="54">
        <f t="shared" si="28"/>
        <v>0</v>
      </c>
      <c r="H91" s="54">
        <f t="shared" si="28"/>
        <v>0</v>
      </c>
      <c r="I91" s="54">
        <f t="shared" si="28"/>
        <v>0</v>
      </c>
      <c r="J91" s="18"/>
      <c r="K91" s="18"/>
      <c r="L91" s="18"/>
      <c r="M91" s="18"/>
      <c r="N91" s="18"/>
      <c r="O91" s="18"/>
      <c r="P91" s="18"/>
      <c r="Q91" s="18"/>
      <c r="R91" s="18"/>
      <c r="S91" s="18"/>
      <c r="T91" s="18"/>
      <c r="U91" s="18"/>
      <c r="V91" s="18"/>
      <c r="W91" s="18"/>
      <c r="X91" s="18"/>
      <c r="Y91" s="18"/>
      <c r="Z91" s="18"/>
      <c r="AA91" s="18"/>
      <c r="AB91" s="18"/>
    </row>
    <row r="92" spans="1:28" ht="15.75" hidden="1" customHeight="1" x14ac:dyDescent="0.25">
      <c r="A92" s="53" t="str">
        <f>$A$50</f>
        <v>Milieu franchi</v>
      </c>
      <c r="B92" s="54">
        <f>IF(OR(B$18=$A$12,B$19=$A$12,B$20=$A$12),COUNTIF(B27:B46,$E$7),0)</f>
        <v>0</v>
      </c>
      <c r="C92" s="54">
        <f t="shared" ref="C92:I92" si="29">IF(OR(C$18=$A$12,C$19=$A$12,C$20=$A$12),COUNTIF(C27:C46,$E$7),0)</f>
        <v>0</v>
      </c>
      <c r="D92" s="54">
        <f t="shared" si="29"/>
        <v>0</v>
      </c>
      <c r="E92" s="54">
        <f t="shared" si="29"/>
        <v>0</v>
      </c>
      <c r="F92" s="54">
        <f t="shared" si="29"/>
        <v>0</v>
      </c>
      <c r="G92" s="54">
        <f t="shared" si="29"/>
        <v>0</v>
      </c>
      <c r="H92" s="54">
        <f t="shared" si="29"/>
        <v>0</v>
      </c>
      <c r="I92" s="54">
        <f t="shared" si="29"/>
        <v>0</v>
      </c>
      <c r="J92" s="18"/>
      <c r="K92" s="18"/>
      <c r="L92" s="18"/>
      <c r="M92" s="18"/>
      <c r="N92" s="18"/>
      <c r="O92" s="18"/>
      <c r="P92" s="18"/>
      <c r="Q92" s="18"/>
      <c r="R92" s="18"/>
      <c r="S92" s="18"/>
      <c r="T92" s="18"/>
      <c r="U92" s="18"/>
      <c r="V92" s="18"/>
      <c r="W92" s="18"/>
      <c r="X92" s="18"/>
      <c r="Y92" s="18"/>
      <c r="Z92" s="18"/>
      <c r="AA92" s="18"/>
      <c r="AB92" s="18"/>
    </row>
    <row r="93" spans="1:28" ht="15.75" hidden="1" customHeight="1" x14ac:dyDescent="0.25">
      <c r="A93" s="53" t="str">
        <f>$A$51</f>
        <v>Milieu non franchi</v>
      </c>
      <c r="B93" s="54">
        <f>IF(OR(B$18=$A$14,B$19=$A$14,B$20=$A$14),COUNTIF(B27:B46,$F$7),0)</f>
        <v>0</v>
      </c>
      <c r="C93" s="54">
        <f t="shared" ref="C93:I93" si="30">IF(OR(C$18=$A$14,C$19=$A$14,C$20=$A$14),COUNTIF(C27:C46,$F$7),0)</f>
        <v>0</v>
      </c>
      <c r="D93" s="54">
        <f t="shared" si="30"/>
        <v>0</v>
      </c>
      <c r="E93" s="54">
        <f t="shared" si="30"/>
        <v>0</v>
      </c>
      <c r="F93" s="54">
        <f t="shared" si="30"/>
        <v>0</v>
      </c>
      <c r="G93" s="54">
        <f t="shared" si="30"/>
        <v>0</v>
      </c>
      <c r="H93" s="54">
        <f t="shared" si="30"/>
        <v>0</v>
      </c>
      <c r="I93" s="54">
        <f t="shared" si="30"/>
        <v>0</v>
      </c>
      <c r="J93" s="18"/>
      <c r="K93" s="18"/>
      <c r="L93" s="18"/>
      <c r="M93" s="18"/>
      <c r="N93" s="18"/>
      <c r="O93" s="18"/>
      <c r="P93" s="18"/>
      <c r="Q93" s="18"/>
      <c r="R93" s="18"/>
      <c r="S93" s="18"/>
      <c r="T93" s="18"/>
      <c r="U93" s="18"/>
      <c r="V93" s="18"/>
      <c r="W93" s="18"/>
      <c r="X93" s="18"/>
      <c r="Y93" s="18"/>
      <c r="Z93" s="18"/>
      <c r="AA93" s="18"/>
      <c r="AB93" s="18"/>
    </row>
    <row r="94" spans="1:28" ht="15.75" hidden="1" customHeight="1" x14ac:dyDescent="0.25">
      <c r="A94" s="53" t="str">
        <f>$B$7</f>
        <v>Perte de balle</v>
      </c>
      <c r="B94" s="54">
        <f>COUNTIF(B$27:B$46,$A$11)</f>
        <v>0</v>
      </c>
      <c r="C94" s="54">
        <f>COUNTIF(C$27:C$46,$A$11)</f>
        <v>0</v>
      </c>
      <c r="D94" s="54">
        <f t="shared" ref="D94:I94" si="31">COUNTIF(D$27:D$46,$A$11)</f>
        <v>0</v>
      </c>
      <c r="E94" s="54">
        <f t="shared" si="31"/>
        <v>0</v>
      </c>
      <c r="F94" s="54">
        <f t="shared" si="31"/>
        <v>0</v>
      </c>
      <c r="G94" s="54">
        <f t="shared" si="31"/>
        <v>0</v>
      </c>
      <c r="H94" s="54">
        <f t="shared" si="31"/>
        <v>0</v>
      </c>
      <c r="I94" s="54">
        <f t="shared" si="31"/>
        <v>0</v>
      </c>
      <c r="J94" s="18"/>
      <c r="K94" s="18"/>
      <c r="L94" s="18"/>
      <c r="M94" s="18"/>
      <c r="N94" s="18"/>
      <c r="O94" s="18"/>
      <c r="P94" s="18"/>
      <c r="Q94" s="18"/>
      <c r="R94" s="18"/>
      <c r="S94" s="18"/>
      <c r="T94" s="18"/>
      <c r="U94" s="18"/>
      <c r="V94" s="18"/>
      <c r="W94" s="18"/>
      <c r="X94" s="18"/>
      <c r="Y94" s="18"/>
      <c r="Z94" s="18"/>
      <c r="AA94" s="18"/>
      <c r="AB94" s="18"/>
    </row>
    <row r="95" spans="1:28" ht="15.75" hidden="1" customHeight="1" x14ac:dyDescent="0.25">
      <c r="A95" s="22"/>
      <c r="J95" s="18"/>
      <c r="K95" s="18"/>
      <c r="L95" s="18"/>
      <c r="M95" s="18"/>
      <c r="N95" s="18"/>
      <c r="O95" s="18"/>
      <c r="P95" s="18"/>
      <c r="Q95" s="18"/>
      <c r="R95" s="18"/>
      <c r="S95" s="18"/>
      <c r="T95" s="18"/>
      <c r="U95" s="18"/>
      <c r="V95" s="18"/>
      <c r="W95" s="18"/>
      <c r="X95" s="18"/>
      <c r="Y95" s="18"/>
      <c r="Z95" s="18"/>
      <c r="AA95" s="18"/>
      <c r="AB95" s="18"/>
    </row>
    <row r="96" spans="1:28" ht="15.75" hidden="1" customHeight="1" x14ac:dyDescent="0.25">
      <c r="A96" s="55" t="str">
        <f>"Total de " &amp;$A$14</f>
        <v xml:space="preserve">Total de </v>
      </c>
      <c r="B96" s="56"/>
      <c r="J96" s="18"/>
      <c r="K96" s="18"/>
      <c r="L96" s="18"/>
      <c r="M96" s="18"/>
      <c r="N96" s="18"/>
      <c r="O96" s="18"/>
      <c r="P96" s="18"/>
      <c r="Q96" s="18"/>
      <c r="R96" s="18"/>
      <c r="S96" s="18"/>
      <c r="T96" s="18"/>
      <c r="U96" s="18"/>
      <c r="V96" s="18"/>
      <c r="W96" s="18"/>
      <c r="X96" s="18"/>
      <c r="Y96" s="18"/>
      <c r="Z96" s="18"/>
      <c r="AA96" s="18"/>
      <c r="AB96" s="18"/>
    </row>
    <row r="97" spans="1:28" ht="15.75" hidden="1" customHeight="1" x14ac:dyDescent="0.25">
      <c r="A97" s="53" t="str">
        <f>$A$48</f>
        <v>ok avec shoot</v>
      </c>
      <c r="B97" s="54">
        <f>IF(OR(B$18=$A$8,B$19=$A$8,B$20=$A$8),COUNTIF(B$27:B$46,$C$7),0)</f>
        <v>0</v>
      </c>
      <c r="C97" s="54">
        <f>IF(OR(C$18=$A$8,C$19=$A$8,C$20=$A$8),COUNTIF(C$27:C$46,$C$7),0)</f>
        <v>0</v>
      </c>
      <c r="D97" s="54">
        <f t="shared" ref="D97:I97" si="32">IF(OR(D$18=$A$8,D$19=$A$8,D$20=$A$8),COUNTIF(D$27:D$46,$C$7),0)</f>
        <v>0</v>
      </c>
      <c r="E97" s="54">
        <f t="shared" si="32"/>
        <v>0</v>
      </c>
      <c r="F97" s="54">
        <f t="shared" si="32"/>
        <v>0</v>
      </c>
      <c r="G97" s="54">
        <f t="shared" si="32"/>
        <v>0</v>
      </c>
      <c r="H97" s="54">
        <f t="shared" si="32"/>
        <v>0</v>
      </c>
      <c r="I97" s="54">
        <f t="shared" si="32"/>
        <v>0</v>
      </c>
      <c r="J97" s="18"/>
      <c r="K97" s="18"/>
      <c r="L97" s="18"/>
      <c r="M97" s="18"/>
      <c r="N97" s="18"/>
      <c r="O97" s="18"/>
      <c r="P97" s="18"/>
      <c r="Q97" s="18"/>
      <c r="R97" s="18"/>
      <c r="S97" s="18"/>
      <c r="T97" s="18"/>
      <c r="U97" s="18"/>
      <c r="V97" s="18"/>
      <c r="W97" s="18"/>
      <c r="X97" s="18"/>
      <c r="Y97" s="18"/>
      <c r="Z97" s="18"/>
      <c r="AA97" s="18"/>
      <c r="AB97" s="18"/>
    </row>
    <row r="98" spans="1:28" ht="15.75" hidden="1" customHeight="1" x14ac:dyDescent="0.25">
      <c r="A98" s="53" t="str">
        <f>$A$49</f>
        <v>Ok sans tir</v>
      </c>
      <c r="B98" s="54">
        <f>IF(OR(B$18=$A$8,B$19=$A$8,B$20=$A$8),COUNTIF(B$27:B$46,$D$7),0)</f>
        <v>0</v>
      </c>
      <c r="C98" s="54">
        <f>IF(OR(C$18=$A$8,C$19=$A$8,C$20=$A$8),COUNTIF(C$27:C$46,$D$7),0)</f>
        <v>0</v>
      </c>
      <c r="D98" s="54">
        <f t="shared" ref="D98:I98" si="33">IF(OR(D$18=$A$8,D$19=$A$8,D$20=$A$8),COUNTIF(D$27:D$46,$D$7),0)</f>
        <v>0</v>
      </c>
      <c r="E98" s="54">
        <f t="shared" si="33"/>
        <v>0</v>
      </c>
      <c r="F98" s="54">
        <f t="shared" si="33"/>
        <v>0</v>
      </c>
      <c r="G98" s="54">
        <f t="shared" si="33"/>
        <v>0</v>
      </c>
      <c r="H98" s="54">
        <f t="shared" si="33"/>
        <v>0</v>
      </c>
      <c r="I98" s="54">
        <f t="shared" si="33"/>
        <v>0</v>
      </c>
      <c r="J98" s="18"/>
      <c r="K98" s="18"/>
      <c r="L98" s="18"/>
      <c r="M98" s="18"/>
      <c r="N98" s="18"/>
      <c r="O98" s="18"/>
      <c r="P98" s="18"/>
      <c r="Q98" s="18"/>
      <c r="R98" s="18"/>
      <c r="S98" s="18"/>
      <c r="T98" s="18"/>
      <c r="U98" s="18"/>
      <c r="V98" s="18"/>
      <c r="W98" s="18"/>
      <c r="X98" s="18"/>
      <c r="Y98" s="18"/>
      <c r="Z98" s="18"/>
      <c r="AA98" s="18"/>
      <c r="AB98" s="18"/>
    </row>
    <row r="99" spans="1:28" ht="15.75" hidden="1" customHeight="1" x14ac:dyDescent="0.25">
      <c r="A99" s="53" t="str">
        <f>$A$50</f>
        <v>Milieu franchi</v>
      </c>
      <c r="B99" s="54">
        <f>IF(OR(B$18=$A$8,B$19=$A$8,B$20=$A$8),COUNTIF(B$27:B$46,$E$7),0)</f>
        <v>0</v>
      </c>
      <c r="C99" s="54">
        <f>IF(OR(C$18=$A$8,C$19=$A$8,C$20=$A$8),COUNTIF(C$27:C$46,$E$7),0)</f>
        <v>0</v>
      </c>
      <c r="D99" s="54">
        <f t="shared" ref="D99:I99" si="34">IF(OR(D$18=$A$8,D$19=$A$8,D$20=$A$8),COUNTIF(D$27:D$46,$E$7),0)</f>
        <v>0</v>
      </c>
      <c r="E99" s="54">
        <f t="shared" si="34"/>
        <v>0</v>
      </c>
      <c r="F99" s="54">
        <f t="shared" si="34"/>
        <v>0</v>
      </c>
      <c r="G99" s="54">
        <f t="shared" si="34"/>
        <v>0</v>
      </c>
      <c r="H99" s="54">
        <f t="shared" si="34"/>
        <v>0</v>
      </c>
      <c r="I99" s="54">
        <f t="shared" si="34"/>
        <v>0</v>
      </c>
      <c r="J99" s="18"/>
      <c r="K99" s="18"/>
      <c r="L99" s="18"/>
      <c r="M99" s="18"/>
      <c r="N99" s="18"/>
      <c r="O99" s="18"/>
      <c r="P99" s="18"/>
      <c r="Q99" s="18"/>
      <c r="R99" s="18"/>
      <c r="S99" s="18"/>
      <c r="T99" s="18"/>
      <c r="U99" s="18"/>
      <c r="V99" s="18"/>
      <c r="W99" s="18"/>
      <c r="X99" s="18"/>
      <c r="Y99" s="18"/>
      <c r="Z99" s="18"/>
      <c r="AA99" s="18"/>
      <c r="AB99" s="18"/>
    </row>
    <row r="100" spans="1:28" ht="15.75" hidden="1" customHeight="1" x14ac:dyDescent="0.25">
      <c r="A100" s="53" t="str">
        <f>$A$51</f>
        <v>Milieu non franchi</v>
      </c>
      <c r="B100" s="54">
        <f>IF(OR(B$18=$A$8,B$19=$A$8,B$20=$A$8),COUNTIF(B$27:B$46,$F$7),0)</f>
        <v>0</v>
      </c>
      <c r="C100" s="54">
        <f>IF(OR(C$18=$A$8,C$19=$A$8,C$20=$A$8),COUNTIF(C$27:C$46,$F$7),0)</f>
        <v>0</v>
      </c>
      <c r="D100" s="54">
        <f t="shared" ref="D100:I100" si="35">IF(OR(D$18=$A$8,D$19=$A$8,D$20=$A$8),COUNTIF(D$27:D$46,$F$7),0)</f>
        <v>0</v>
      </c>
      <c r="E100" s="54">
        <f t="shared" si="35"/>
        <v>0</v>
      </c>
      <c r="F100" s="54">
        <f t="shared" si="35"/>
        <v>0</v>
      </c>
      <c r="G100" s="54">
        <f t="shared" si="35"/>
        <v>0</v>
      </c>
      <c r="H100" s="54">
        <f t="shared" si="35"/>
        <v>0</v>
      </c>
      <c r="I100" s="54">
        <f t="shared" si="35"/>
        <v>0</v>
      </c>
      <c r="J100" s="18"/>
      <c r="K100" s="18"/>
      <c r="L100" s="18"/>
      <c r="M100" s="18"/>
      <c r="N100" s="18"/>
      <c r="O100" s="18"/>
      <c r="P100" s="18"/>
      <c r="Q100" s="18"/>
      <c r="R100" s="18"/>
      <c r="S100" s="18"/>
      <c r="T100" s="18"/>
      <c r="U100" s="18"/>
      <c r="V100" s="18"/>
      <c r="W100" s="18"/>
      <c r="X100" s="18"/>
      <c r="Y100" s="18"/>
      <c r="Z100" s="18"/>
      <c r="AA100" s="18"/>
      <c r="AB100" s="18"/>
    </row>
    <row r="101" spans="1:28" ht="15.75" hidden="1" customHeight="1" x14ac:dyDescent="0.25">
      <c r="A101" s="53" t="str">
        <f>$B$7</f>
        <v>Perte de balle</v>
      </c>
      <c r="B101" s="54">
        <f>COUNTIF(B$27:B$46,$A$8)</f>
        <v>0</v>
      </c>
      <c r="C101" s="54">
        <f>COUNTIF(C$27:C$46,$A$8)</f>
        <v>0</v>
      </c>
      <c r="D101" s="54">
        <f t="shared" ref="D101:I101" si="36">COUNTIF(D$27:D$46,$A$8)</f>
        <v>0</v>
      </c>
      <c r="E101" s="54">
        <f t="shared" si="36"/>
        <v>0</v>
      </c>
      <c r="F101" s="54">
        <f t="shared" si="36"/>
        <v>0</v>
      </c>
      <c r="G101" s="54">
        <f t="shared" si="36"/>
        <v>0</v>
      </c>
      <c r="H101" s="54">
        <f t="shared" si="36"/>
        <v>0</v>
      </c>
      <c r="I101" s="54">
        <f t="shared" si="36"/>
        <v>0</v>
      </c>
      <c r="J101" s="18"/>
      <c r="K101" s="18"/>
      <c r="L101" s="18"/>
      <c r="M101" s="18"/>
      <c r="N101" s="18"/>
      <c r="O101" s="18"/>
      <c r="P101" s="18"/>
      <c r="Q101" s="18"/>
      <c r="R101" s="18"/>
      <c r="S101" s="18"/>
      <c r="T101" s="18"/>
      <c r="U101" s="18"/>
      <c r="V101" s="18"/>
      <c r="W101" s="18"/>
      <c r="X101" s="18"/>
      <c r="Y101" s="18"/>
      <c r="Z101" s="18"/>
      <c r="AA101" s="18"/>
      <c r="AB101" s="18"/>
    </row>
    <row r="102" spans="1:28" ht="15.75" customHeight="1" x14ac:dyDescent="0.25">
      <c r="J102" s="18"/>
      <c r="K102" s="18"/>
      <c r="L102" s="18"/>
      <c r="M102" s="18"/>
      <c r="N102" s="18"/>
      <c r="O102" s="18"/>
      <c r="P102" s="18"/>
      <c r="Q102" s="18"/>
      <c r="R102" s="18"/>
      <c r="S102" s="18"/>
      <c r="T102" s="18"/>
      <c r="U102" s="18"/>
      <c r="V102" s="18"/>
      <c r="W102" s="18"/>
      <c r="X102" s="18"/>
      <c r="Y102" s="18"/>
      <c r="Z102" s="18"/>
      <c r="AA102" s="18"/>
      <c r="AB102" s="18"/>
    </row>
    <row r="103" spans="1:28" ht="15.75" customHeight="1" x14ac:dyDescent="0.25">
      <c r="J103" s="18"/>
      <c r="K103" s="18"/>
      <c r="L103" s="18"/>
      <c r="M103" s="18"/>
      <c r="N103" s="18"/>
      <c r="O103" s="18"/>
      <c r="P103" s="18"/>
      <c r="Q103" s="18"/>
      <c r="R103" s="18"/>
      <c r="S103" s="18"/>
      <c r="T103" s="18"/>
      <c r="U103" s="18"/>
      <c r="V103" s="18"/>
      <c r="W103" s="18"/>
      <c r="X103" s="18"/>
      <c r="Y103" s="18"/>
      <c r="Z103" s="18"/>
      <c r="AA103" s="18"/>
      <c r="AB103" s="18"/>
    </row>
    <row r="104" spans="1:28" ht="15.75" customHeight="1" x14ac:dyDescent="0.25">
      <c r="J104" s="18"/>
      <c r="K104" s="18"/>
      <c r="L104" s="18"/>
      <c r="M104" s="18"/>
      <c r="N104" s="18"/>
      <c r="O104" s="18"/>
      <c r="P104" s="18"/>
      <c r="Q104" s="18"/>
      <c r="R104" s="18"/>
      <c r="S104" s="18"/>
      <c r="T104" s="18"/>
      <c r="U104" s="18"/>
      <c r="V104" s="18"/>
      <c r="W104" s="18"/>
      <c r="X104" s="18"/>
      <c r="Y104" s="18"/>
      <c r="Z104" s="18"/>
      <c r="AA104" s="18"/>
      <c r="AB104" s="18"/>
    </row>
    <row r="105" spans="1:28" ht="15.75" customHeight="1" x14ac:dyDescent="0.25">
      <c r="J105" s="18"/>
      <c r="K105" s="18"/>
      <c r="L105" s="18"/>
      <c r="M105" s="18"/>
      <c r="N105" s="18"/>
      <c r="O105" s="18"/>
      <c r="P105" s="18"/>
      <c r="Q105" s="18"/>
      <c r="R105" s="18"/>
      <c r="S105" s="18"/>
      <c r="T105" s="18"/>
      <c r="U105" s="18"/>
      <c r="V105" s="18"/>
      <c r="W105" s="18"/>
      <c r="X105" s="18"/>
      <c r="Y105" s="18"/>
      <c r="Z105" s="18"/>
      <c r="AA105" s="18"/>
      <c r="AB105" s="18"/>
    </row>
    <row r="106" spans="1:28" ht="15.75" customHeight="1" x14ac:dyDescent="0.25"/>
    <row r="107" spans="1:28" ht="15.75" customHeight="1" x14ac:dyDescent="0.25"/>
    <row r="108" spans="1:28" ht="15.75" customHeight="1" x14ac:dyDescent="0.25"/>
    <row r="109" spans="1:28" ht="15.75" customHeight="1" x14ac:dyDescent="0.25"/>
    <row r="110" spans="1:28" ht="15.75" customHeight="1" x14ac:dyDescent="0.25"/>
    <row r="111" spans="1:28" ht="15.75" customHeight="1" x14ac:dyDescent="0.25"/>
    <row r="112" spans="1:28"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sheetData>
  <sheetProtection password="C6AC" sheet="1" objects="1" scenarios="1"/>
  <conditionalFormatting sqref="J8:AB14">
    <cfRule type="colorScale" priority="58">
      <colorScale>
        <cfvo type="min"/>
        <cfvo type="percentile" val="50"/>
        <cfvo type="max"/>
        <color rgb="FFF8696B"/>
        <color rgb="FFFFEB84"/>
        <color rgb="FF63BE7B"/>
      </colorScale>
    </cfRule>
  </conditionalFormatting>
  <conditionalFormatting sqref="R12:R13">
    <cfRule type="expression" dxfId="4" priority="57">
      <formula>$O$14</formula>
    </cfRule>
  </conditionalFormatting>
  <conditionalFormatting sqref="J18:U20">
    <cfRule type="expression" dxfId="3" priority="56">
      <formula>"A A"</formula>
    </cfRule>
  </conditionalFormatting>
  <conditionalFormatting sqref="B18:I20">
    <cfRule type="expression" dxfId="2" priority="1">
      <formula>"A A"</formula>
    </cfRule>
  </conditionalFormatting>
  <dataValidations count="3">
    <dataValidation type="list" allowBlank="1" showErrorMessage="1" errorTitle="ERREUR" error="Saisie obligatroire dans la liste" sqref="B33:I33 B35:I35 B37:I37 B39:I39 B41:I41 B43:I43 B31:I31 B45:I45 B27:I27 B29:I29">
      <formula1>Liste_eval</formula1>
    </dataValidation>
    <dataValidation type="list" allowBlank="1" showErrorMessage="1" sqref="B28:I28 B30:I30 B46:I46 B32:I32 B34:I34 B36:I36 B38:I38 B40:I40 B42:I42 B44:I44">
      <formula1>B$18:B$20</formula1>
    </dataValidation>
    <dataValidation type="list" allowBlank="1" showErrorMessage="1" sqref="A8:A14">
      <formula1>Liste_conc</formula1>
    </dataValidation>
  </dataValidations>
  <pageMargins left="0.7" right="0.7" top="0.75" bottom="0.75" header="0" footer="0"/>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59" operator="containsText" id="{82E7DA5A-51EF-47FC-8565-D65BE4BE4078}">
            <xm:f>NOT(ISERROR(SEARCH(Paramètres!$J$9,'Groupe à 4 - 2x1'!B23)))</xm:f>
            <xm:f>Paramètres!$J$9</xm:f>
            <x14:dxf>
              <fill>
                <patternFill>
                  <bgColor rgb="FFFFC000"/>
                </patternFill>
              </fill>
            </x14:dxf>
          </x14:cfRule>
          <x14:cfRule type="containsText" priority="60" operator="containsText" id="{CD0FDD09-0DBF-49FD-84F7-98A8F907102C}">
            <xm:f>NOT(ISERROR(SEARCH(Paramètres!$J$6,'Groupe à 4 - 2x1'!B23)))</xm:f>
            <xm:f>Paramètres!$J$6</xm:f>
            <x14:dxf>
              <fill>
                <patternFill>
                  <bgColor theme="6" tint="0.39994506668294322"/>
                </patternFill>
              </fill>
            </x14:dxf>
          </x14:cfRule>
          <xm:sqref>B27:U27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Présentation</vt:lpstr>
      <vt:lpstr>Paramètres</vt:lpstr>
      <vt:lpstr>Groupe à 4 - 2x1</vt:lpstr>
      <vt:lpstr>Groupe à 5 - 2x2</vt:lpstr>
      <vt:lpstr>Groupe à 6 - 3x2</vt:lpstr>
      <vt:lpstr>Groupe à 7 - 3x2</vt:lpstr>
      <vt:lpstr>Groupe à 7 - 3x3</vt:lpstr>
      <vt:lpstr>Liste_Complete</vt:lpstr>
      <vt:lpstr>Liste_conc</vt:lpstr>
      <vt:lpstr>Liste_eval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Amiotte-Suchet</dc:creator>
  <cp:lastModifiedBy>Marc</cp:lastModifiedBy>
  <dcterms:created xsi:type="dcterms:W3CDTF">2018-12-20T15:40:47Z</dcterms:created>
  <dcterms:modified xsi:type="dcterms:W3CDTF">2019-05-28T18:20:42Z</dcterms:modified>
</cp:coreProperties>
</file>