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1320" yWindow="0" windowWidth="10350" windowHeight="11760" activeTab="1"/>
  </bookViews>
  <sheets>
    <sheet name="Aide" sheetId="17" r:id="rId1"/>
    <sheet name="Prog cycle 4" sheetId="14" r:id="rId2"/>
    <sheet name="Formule MEFC (2)" sheetId="16" state="hidden" r:id="rId3"/>
    <sheet name="Formule MEFC" sheetId="15" state="hidden" r:id="rId4"/>
  </sheets>
  <definedNames>
    <definedName name="LISTE_CA1">#REF!</definedName>
    <definedName name="LISTE_CA2">#REF!</definedName>
    <definedName name="LISTE_CA3">#REF!</definedName>
    <definedName name="LISTE_CA4">#REF!</definedName>
    <definedName name="LISTE_NIVEAU">#REF!</definedName>
  </definedNames>
  <calcPr calcId="144525"/>
</workbook>
</file>

<file path=xl/calcChain.xml><?xml version="1.0" encoding="utf-8"?>
<calcChain xmlns="http://schemas.openxmlformats.org/spreadsheetml/2006/main">
  <c r="AB6" i="14" l="1"/>
  <c r="BB6" i="14"/>
  <c r="BE6" i="14" l="1"/>
  <c r="BE5" i="14"/>
  <c r="BB5" i="14"/>
  <c r="AY7" i="14"/>
  <c r="AY6" i="14"/>
  <c r="AY5" i="14"/>
  <c r="AV5" i="14"/>
  <c r="AV6" i="14"/>
  <c r="Q59" i="16" l="1"/>
  <c r="Q58" i="16"/>
  <c r="Q57" i="16"/>
  <c r="Q56" i="16"/>
  <c r="Q55" i="16"/>
  <c r="R55" i="16" s="1"/>
  <c r="Q54" i="16"/>
  <c r="Q53" i="16"/>
  <c r="Q52" i="16"/>
  <c r="Q51" i="16"/>
  <c r="Q50" i="16"/>
  <c r="R50" i="16" s="1"/>
  <c r="Q49" i="16"/>
  <c r="Q48" i="16"/>
  <c r="Q47" i="16"/>
  <c r="Q46" i="16"/>
  <c r="Q45" i="16"/>
  <c r="Q44" i="16"/>
  <c r="Q43" i="16"/>
  <c r="Q42" i="16"/>
  <c r="Q41" i="16"/>
  <c r="R41" i="16" s="1"/>
  <c r="Q40" i="16"/>
  <c r="Q39" i="16"/>
  <c r="Q38" i="16"/>
  <c r="Q37" i="16"/>
  <c r="Q36" i="16"/>
  <c r="Q35" i="16"/>
  <c r="R35" i="16" s="1"/>
  <c r="Q34" i="16"/>
  <c r="Q33" i="16"/>
  <c r="Q32" i="16"/>
  <c r="Q31" i="16"/>
  <c r="Q30" i="16"/>
  <c r="R30" i="16" s="1"/>
  <c r="Q29" i="16"/>
  <c r="Q28" i="16"/>
  <c r="Q27" i="16"/>
  <c r="Q26" i="16"/>
  <c r="Q25" i="16"/>
  <c r="R25" i="16" s="1"/>
  <c r="Q24" i="16"/>
  <c r="Q23" i="16"/>
  <c r="Q22" i="16"/>
  <c r="Q21" i="16"/>
  <c r="Q20" i="16"/>
  <c r="R20" i="16" s="1"/>
  <c r="K59" i="16"/>
  <c r="K58" i="16"/>
  <c r="K57" i="16"/>
  <c r="K56" i="16"/>
  <c r="K55" i="16"/>
  <c r="K54" i="16"/>
  <c r="K53" i="16"/>
  <c r="K52" i="16"/>
  <c r="K51" i="16"/>
  <c r="K50" i="16"/>
  <c r="K49" i="16"/>
  <c r="K48" i="16"/>
  <c r="K47" i="16"/>
  <c r="K46" i="16"/>
  <c r="K45" i="16"/>
  <c r="L45" i="16" s="1"/>
  <c r="K44" i="16"/>
  <c r="K43" i="16"/>
  <c r="K42" i="16"/>
  <c r="K41" i="16"/>
  <c r="K40" i="16"/>
  <c r="L40" i="16" s="1"/>
  <c r="K39" i="16"/>
  <c r="K38" i="16"/>
  <c r="K37" i="16"/>
  <c r="K36" i="16"/>
  <c r="K35" i="16"/>
  <c r="L35" i="16" s="1"/>
  <c r="K34" i="16"/>
  <c r="K33" i="16"/>
  <c r="K32" i="16"/>
  <c r="K31" i="16"/>
  <c r="K30" i="16"/>
  <c r="L30" i="16" s="1"/>
  <c r="K29" i="16"/>
  <c r="K28" i="16"/>
  <c r="K27" i="16"/>
  <c r="K26" i="16"/>
  <c r="K25" i="16"/>
  <c r="L25" i="16" s="1"/>
  <c r="K24" i="16"/>
  <c r="K23" i="16"/>
  <c r="K22" i="16"/>
  <c r="K21" i="16"/>
  <c r="L21" i="16" s="1"/>
  <c r="K20" i="16"/>
  <c r="E59" i="16"/>
  <c r="E58" i="16"/>
  <c r="E57" i="16"/>
  <c r="E56" i="16"/>
  <c r="E55" i="16"/>
  <c r="F55" i="16" s="1"/>
  <c r="E54" i="16"/>
  <c r="E53" i="16"/>
  <c r="E52" i="16"/>
  <c r="E51" i="16"/>
  <c r="E50" i="16"/>
  <c r="F50" i="16" s="1"/>
  <c r="E49" i="16"/>
  <c r="E48" i="16"/>
  <c r="E47" i="16"/>
  <c r="E46" i="16"/>
  <c r="F46" i="16" s="1"/>
  <c r="E45" i="16"/>
  <c r="F45" i="16" s="1"/>
  <c r="E44" i="16"/>
  <c r="E43" i="16"/>
  <c r="E42" i="16"/>
  <c r="E41" i="16"/>
  <c r="E40" i="16"/>
  <c r="F40" i="16" s="1"/>
  <c r="E39" i="16"/>
  <c r="E38" i="16"/>
  <c r="E37" i="16"/>
  <c r="E36" i="16"/>
  <c r="E35" i="16"/>
  <c r="F35" i="16" s="1"/>
  <c r="E34" i="16"/>
  <c r="E33" i="16"/>
  <c r="E32" i="16"/>
  <c r="E31" i="16"/>
  <c r="F31" i="16" s="1"/>
  <c r="E30" i="16"/>
  <c r="F30" i="16" s="1"/>
  <c r="E29" i="16"/>
  <c r="E28" i="16"/>
  <c r="E27" i="16"/>
  <c r="E26" i="16"/>
  <c r="E25" i="16"/>
  <c r="F25" i="16" s="1"/>
  <c r="E24" i="16"/>
  <c r="E23" i="16"/>
  <c r="E22" i="16"/>
  <c r="E21" i="16"/>
  <c r="B12" i="16"/>
  <c r="L55" i="16"/>
  <c r="L50" i="16"/>
  <c r="R45" i="16"/>
  <c r="R40" i="16"/>
  <c r="AI27" i="16"/>
  <c r="AJ27" i="16" s="1"/>
  <c r="AC27" i="16"/>
  <c r="AD27" i="16" s="1"/>
  <c r="W27" i="16"/>
  <c r="X27" i="16" s="1"/>
  <c r="AI26" i="16"/>
  <c r="AJ26" i="16" s="1"/>
  <c r="AC26" i="16"/>
  <c r="AD26" i="16" s="1"/>
  <c r="W26" i="16"/>
  <c r="X26" i="16" s="1"/>
  <c r="AI25" i="16"/>
  <c r="AJ25" i="16" s="1"/>
  <c r="AC25" i="16"/>
  <c r="AD25" i="16" s="1"/>
  <c r="W25" i="16"/>
  <c r="X25" i="16" s="1"/>
  <c r="AI24" i="16"/>
  <c r="AJ24" i="16" s="1"/>
  <c r="AC24" i="16"/>
  <c r="AD24" i="16" s="1"/>
  <c r="W24" i="16"/>
  <c r="X24" i="16" s="1"/>
  <c r="AI23" i="16"/>
  <c r="AJ23" i="16" s="1"/>
  <c r="AC23" i="16"/>
  <c r="AD23" i="16" s="1"/>
  <c r="W23" i="16"/>
  <c r="X23" i="16" s="1"/>
  <c r="AI22" i="16"/>
  <c r="AJ22" i="16" s="1"/>
  <c r="AC22" i="16"/>
  <c r="AD22" i="16" s="1"/>
  <c r="W22" i="16"/>
  <c r="X22" i="16" s="1"/>
  <c r="AI21" i="16"/>
  <c r="AJ21" i="16" s="1"/>
  <c r="AC21" i="16"/>
  <c r="AD21" i="16" s="1"/>
  <c r="W21" i="16"/>
  <c r="X21" i="16" s="1"/>
  <c r="AI20" i="16"/>
  <c r="AJ20" i="16" s="1"/>
  <c r="AC20" i="16"/>
  <c r="AD20" i="16" s="1"/>
  <c r="W20" i="16"/>
  <c r="X20" i="16" s="1"/>
  <c r="L20" i="16"/>
  <c r="E20" i="16"/>
  <c r="AH26" i="15"/>
  <c r="AH25" i="15"/>
  <c r="AH24" i="15"/>
  <c r="AH23" i="15"/>
  <c r="AH22" i="15"/>
  <c r="AH21" i="15"/>
  <c r="AH20" i="15"/>
  <c r="AH19" i="15"/>
  <c r="AB26" i="15"/>
  <c r="AB25" i="15"/>
  <c r="AB24" i="15"/>
  <c r="AB23" i="15"/>
  <c r="AB22" i="15"/>
  <c r="AB21" i="15"/>
  <c r="AB20" i="15"/>
  <c r="AB19" i="15"/>
  <c r="V26" i="15"/>
  <c r="V25" i="15"/>
  <c r="V24" i="15"/>
  <c r="V23" i="15"/>
  <c r="V22" i="15"/>
  <c r="V21" i="15"/>
  <c r="V20" i="15"/>
  <c r="V19" i="15"/>
  <c r="P58" i="15"/>
  <c r="Q58" i="15" s="1"/>
  <c r="P57" i="15"/>
  <c r="P56" i="15"/>
  <c r="P55" i="15"/>
  <c r="Q55" i="15" s="1"/>
  <c r="P54" i="15"/>
  <c r="P53" i="15"/>
  <c r="Q53" i="15" s="1"/>
  <c r="P52" i="15"/>
  <c r="Q52" i="15" s="1"/>
  <c r="P51" i="15"/>
  <c r="Q51" i="15" s="1"/>
  <c r="P50" i="15"/>
  <c r="P49" i="15"/>
  <c r="Q49" i="15" s="1"/>
  <c r="P48" i="15"/>
  <c r="Q48" i="15" s="1"/>
  <c r="P47" i="15"/>
  <c r="Q47" i="15" s="1"/>
  <c r="P46" i="15"/>
  <c r="P45" i="15"/>
  <c r="P44" i="15"/>
  <c r="P43" i="15"/>
  <c r="Q43" i="15" s="1"/>
  <c r="P42" i="15"/>
  <c r="P41" i="15"/>
  <c r="Q41" i="15" s="1"/>
  <c r="P40" i="15"/>
  <c r="Q40" i="15" s="1"/>
  <c r="P39" i="15"/>
  <c r="Q39" i="15" s="1"/>
  <c r="P38" i="15"/>
  <c r="P37" i="15"/>
  <c r="P36" i="15"/>
  <c r="Q36" i="15" s="1"/>
  <c r="P35" i="15"/>
  <c r="Q35" i="15" s="1"/>
  <c r="P34" i="15"/>
  <c r="P33" i="15"/>
  <c r="P32" i="15"/>
  <c r="P31" i="15"/>
  <c r="Q31" i="15" s="1"/>
  <c r="P30" i="15"/>
  <c r="P29" i="15"/>
  <c r="Q29" i="15" s="1"/>
  <c r="P28" i="15"/>
  <c r="Q28" i="15" s="1"/>
  <c r="P27" i="15"/>
  <c r="Q27" i="15" s="1"/>
  <c r="P26" i="15"/>
  <c r="P25" i="15"/>
  <c r="P24" i="15"/>
  <c r="Q24" i="15" s="1"/>
  <c r="P23" i="15"/>
  <c r="Q23" i="15" s="1"/>
  <c r="P22" i="15"/>
  <c r="P21" i="15"/>
  <c r="P20" i="15"/>
  <c r="Q20" i="15" s="1"/>
  <c r="P19" i="15"/>
  <c r="Q19" i="15" s="1"/>
  <c r="J58" i="15"/>
  <c r="J57" i="15"/>
  <c r="J56" i="15"/>
  <c r="K56" i="15" s="1"/>
  <c r="J55" i="15"/>
  <c r="K55" i="15" s="1"/>
  <c r="J54" i="15"/>
  <c r="J53" i="15"/>
  <c r="J52" i="15"/>
  <c r="K52" i="15" s="1"/>
  <c r="J51" i="15"/>
  <c r="K51" i="15" s="1"/>
  <c r="J50" i="15"/>
  <c r="J49" i="15"/>
  <c r="J48" i="15"/>
  <c r="J47" i="15"/>
  <c r="K47" i="15" s="1"/>
  <c r="J46" i="15"/>
  <c r="J45" i="15"/>
  <c r="K45" i="15" s="1"/>
  <c r="J44" i="15"/>
  <c r="K44" i="15" s="1"/>
  <c r="J43" i="15"/>
  <c r="K43" i="15" s="1"/>
  <c r="J42" i="15"/>
  <c r="J41" i="15"/>
  <c r="J40" i="15"/>
  <c r="K40" i="15" s="1"/>
  <c r="J39" i="15"/>
  <c r="K39" i="15" s="1"/>
  <c r="J38" i="15"/>
  <c r="J37" i="15"/>
  <c r="J36" i="15"/>
  <c r="K36" i="15" s="1"/>
  <c r="J35" i="15"/>
  <c r="K35" i="15" s="1"/>
  <c r="J34" i="15"/>
  <c r="J33" i="15"/>
  <c r="J32" i="15"/>
  <c r="J31" i="15"/>
  <c r="K31" i="15" s="1"/>
  <c r="J30" i="15"/>
  <c r="J29" i="15"/>
  <c r="K29" i="15" s="1"/>
  <c r="J28" i="15"/>
  <c r="K28" i="15" s="1"/>
  <c r="J27" i="15"/>
  <c r="K27" i="15" s="1"/>
  <c r="J26" i="15"/>
  <c r="J25" i="15"/>
  <c r="J24" i="15"/>
  <c r="K24" i="15" s="1"/>
  <c r="J23" i="15"/>
  <c r="K23" i="15" s="1"/>
  <c r="J22" i="15"/>
  <c r="J21" i="15"/>
  <c r="J20" i="15"/>
  <c r="K20" i="15" s="1"/>
  <c r="J19" i="15"/>
  <c r="K19" i="15" s="1"/>
  <c r="D58" i="15"/>
  <c r="D57" i="15"/>
  <c r="D56" i="15"/>
  <c r="E56" i="15" s="1"/>
  <c r="D55" i="15"/>
  <c r="E55" i="15" s="1"/>
  <c r="D54" i="15"/>
  <c r="D53" i="15"/>
  <c r="D52" i="15"/>
  <c r="D51" i="15"/>
  <c r="E51" i="15" s="1"/>
  <c r="D50" i="15"/>
  <c r="D49" i="15"/>
  <c r="E49" i="15" s="1"/>
  <c r="D48" i="15"/>
  <c r="E48" i="15" s="1"/>
  <c r="D47" i="15"/>
  <c r="E47" i="15" s="1"/>
  <c r="D46" i="15"/>
  <c r="D45" i="15"/>
  <c r="D44" i="15"/>
  <c r="E44" i="15" s="1"/>
  <c r="D43" i="15"/>
  <c r="E43" i="15" s="1"/>
  <c r="D42" i="15"/>
  <c r="E42" i="15" s="1"/>
  <c r="D41" i="15"/>
  <c r="E41" i="15" s="1"/>
  <c r="D40" i="15"/>
  <c r="E40" i="15" s="1"/>
  <c r="D39" i="15"/>
  <c r="E39" i="15" s="1"/>
  <c r="D38" i="15"/>
  <c r="E38" i="15" s="1"/>
  <c r="D37" i="15"/>
  <c r="D36" i="15"/>
  <c r="E36" i="15" s="1"/>
  <c r="D35" i="15"/>
  <c r="E35" i="15" s="1"/>
  <c r="D34" i="15"/>
  <c r="E34" i="15" s="1"/>
  <c r="D33" i="15"/>
  <c r="D32" i="15"/>
  <c r="E32" i="15" s="1"/>
  <c r="D31" i="15"/>
  <c r="E31" i="15" s="1"/>
  <c r="D30" i="15"/>
  <c r="E30" i="15" s="1"/>
  <c r="D29" i="15"/>
  <c r="D28" i="15"/>
  <c r="E28" i="15" s="1"/>
  <c r="D27" i="15"/>
  <c r="E27" i="15" s="1"/>
  <c r="D26" i="15"/>
  <c r="E26" i="15" s="1"/>
  <c r="D25" i="15"/>
  <c r="E25" i="15" s="1"/>
  <c r="D24" i="15"/>
  <c r="E24" i="15" s="1"/>
  <c r="D23" i="15"/>
  <c r="E23" i="15" s="1"/>
  <c r="D22" i="15"/>
  <c r="E22" i="15" s="1"/>
  <c r="D21" i="15"/>
  <c r="D20" i="15"/>
  <c r="E20" i="15" s="1"/>
  <c r="D19" i="15"/>
  <c r="E19" i="15" s="1"/>
  <c r="AI26" i="15"/>
  <c r="AI25" i="15"/>
  <c r="AI24" i="15"/>
  <c r="AI23" i="15"/>
  <c r="AI22" i="15"/>
  <c r="AI21" i="15"/>
  <c r="AI20" i="15"/>
  <c r="AI19" i="15"/>
  <c r="AC26" i="15"/>
  <c r="AC25" i="15"/>
  <c r="AC24" i="15"/>
  <c r="AC23" i="15"/>
  <c r="AC22" i="15"/>
  <c r="AC21" i="15"/>
  <c r="AC20" i="15"/>
  <c r="AC19" i="15"/>
  <c r="W26" i="15"/>
  <c r="W25" i="15"/>
  <c r="W24" i="15"/>
  <c r="W23" i="15"/>
  <c r="W22" i="15"/>
  <c r="W21" i="15"/>
  <c r="W20" i="15"/>
  <c r="W19" i="15"/>
  <c r="Q57" i="15"/>
  <c r="Q56" i="15"/>
  <c r="Q54" i="15"/>
  <c r="Q50" i="15"/>
  <c r="Q46" i="15"/>
  <c r="Q45" i="15"/>
  <c r="Q44" i="15"/>
  <c r="Q42" i="15"/>
  <c r="Q38" i="15"/>
  <c r="Q37" i="15"/>
  <c r="Q34" i="15"/>
  <c r="Q33" i="15"/>
  <c r="Q32" i="15"/>
  <c r="Q30" i="15"/>
  <c r="Q26" i="15"/>
  <c r="Q25" i="15"/>
  <c r="Q22" i="15"/>
  <c r="Q21" i="15"/>
  <c r="K58" i="15"/>
  <c r="K57" i="15"/>
  <c r="K54" i="15"/>
  <c r="K53" i="15"/>
  <c r="K50" i="15"/>
  <c r="K49" i="15"/>
  <c r="K48" i="15"/>
  <c r="K46" i="15"/>
  <c r="K42" i="15"/>
  <c r="K41" i="15"/>
  <c r="K38" i="15"/>
  <c r="K37" i="15"/>
  <c r="K34" i="15"/>
  <c r="K33" i="15"/>
  <c r="K32" i="15"/>
  <c r="K30" i="15"/>
  <c r="K26" i="15"/>
  <c r="K25" i="15"/>
  <c r="K22" i="15"/>
  <c r="K21" i="15"/>
  <c r="E21" i="15"/>
  <c r="E29" i="15"/>
  <c r="E33" i="15"/>
  <c r="E37" i="15"/>
  <c r="E45" i="15"/>
  <c r="E46" i="15"/>
  <c r="E50" i="15"/>
  <c r="E52" i="15"/>
  <c r="E53" i="15"/>
  <c r="E54" i="15"/>
  <c r="E57" i="15"/>
  <c r="E58" i="15"/>
  <c r="F21" i="16" l="1"/>
  <c r="F20" i="16"/>
  <c r="L41" i="16"/>
  <c r="R21" i="16"/>
  <c r="F26" i="16"/>
  <c r="L31" i="16"/>
  <c r="L52" i="16"/>
  <c r="L51" i="16"/>
  <c r="F47" i="16"/>
  <c r="R32" i="16"/>
  <c r="R31" i="16"/>
  <c r="F51" i="16"/>
  <c r="R51" i="16"/>
  <c r="R46" i="16"/>
  <c r="R22" i="16"/>
  <c r="R36" i="16"/>
  <c r="R26" i="16"/>
  <c r="R42" i="16"/>
  <c r="R56" i="16"/>
  <c r="L56" i="16"/>
  <c r="L32" i="16"/>
  <c r="L46" i="16"/>
  <c r="L36" i="16"/>
  <c r="L22" i="16"/>
  <c r="L26" i="16"/>
  <c r="L42" i="16"/>
  <c r="F36" i="16"/>
  <c r="F49" i="16"/>
  <c r="F48" i="16"/>
  <c r="F41" i="16"/>
  <c r="F52" i="16"/>
  <c r="F32" i="16"/>
  <c r="F56" i="16"/>
  <c r="E8" i="15"/>
  <c r="E3" i="15"/>
  <c r="E11" i="15"/>
  <c r="E12" i="15"/>
  <c r="E13" i="15"/>
  <c r="E5" i="15"/>
  <c r="E2" i="15"/>
  <c r="E9" i="15"/>
  <c r="E6" i="15"/>
  <c r="AD6" i="14"/>
  <c r="AD5" i="14"/>
  <c r="AD4" i="14"/>
  <c r="AC6" i="14"/>
  <c r="AC5" i="14"/>
  <c r="AC4" i="14"/>
  <c r="AB5" i="14"/>
  <c r="AI7" i="14" s="1"/>
  <c r="AB4" i="14"/>
  <c r="AA6" i="14"/>
  <c r="AA5" i="14"/>
  <c r="AA4" i="14"/>
  <c r="Z6" i="14"/>
  <c r="Z5" i="14"/>
  <c r="Z4" i="14"/>
  <c r="AH7" i="14" l="1"/>
  <c r="AG7" i="14"/>
  <c r="B7" i="16"/>
  <c r="R52" i="16"/>
  <c r="R33" i="16"/>
  <c r="F27" i="16"/>
  <c r="R37" i="16"/>
  <c r="R43" i="16"/>
  <c r="R44" i="16"/>
  <c r="R27" i="16"/>
  <c r="R47" i="16"/>
  <c r="R54" i="16"/>
  <c r="R53" i="16"/>
  <c r="R57" i="16"/>
  <c r="R24" i="16"/>
  <c r="R23" i="16"/>
  <c r="R34" i="16"/>
  <c r="L27" i="16"/>
  <c r="L34" i="16"/>
  <c r="L33" i="16"/>
  <c r="L54" i="16"/>
  <c r="L53" i="16"/>
  <c r="L37" i="16"/>
  <c r="L57" i="16"/>
  <c r="L23" i="16"/>
  <c r="L24" i="16"/>
  <c r="L43" i="16"/>
  <c r="L44" i="16"/>
  <c r="L47" i="16"/>
  <c r="F22" i="16"/>
  <c r="F34" i="16"/>
  <c r="F33" i="16"/>
  <c r="F42" i="16"/>
  <c r="F57" i="16"/>
  <c r="F54" i="16"/>
  <c r="F53" i="16"/>
  <c r="F37" i="16"/>
  <c r="E15" i="15"/>
  <c r="L6" i="14"/>
  <c r="K6" i="14"/>
  <c r="J6" i="14"/>
  <c r="I6" i="14"/>
  <c r="H6" i="14"/>
  <c r="G6" i="14"/>
  <c r="F6" i="14"/>
  <c r="E6" i="14"/>
  <c r="L5" i="14"/>
  <c r="K5" i="14"/>
  <c r="J5" i="14"/>
  <c r="I5" i="14"/>
  <c r="H5" i="14"/>
  <c r="G5" i="14"/>
  <c r="F5" i="14"/>
  <c r="E5" i="14"/>
  <c r="L4" i="14"/>
  <c r="K4" i="14"/>
  <c r="J4" i="14"/>
  <c r="I4" i="14"/>
  <c r="H4" i="14"/>
  <c r="G4" i="14"/>
  <c r="F4" i="14"/>
  <c r="E4" i="14"/>
  <c r="H6" i="16" l="1"/>
  <c r="H2" i="16"/>
  <c r="H8" i="16"/>
  <c r="N6" i="16"/>
  <c r="H4" i="16"/>
  <c r="N4" i="16"/>
  <c r="B8" i="16"/>
  <c r="B4" i="16"/>
  <c r="N2" i="16"/>
  <c r="N8" i="16"/>
  <c r="F29" i="16"/>
  <c r="F28" i="16"/>
  <c r="R59" i="16"/>
  <c r="R58" i="16"/>
  <c r="R28" i="16"/>
  <c r="R29" i="16"/>
  <c r="R39" i="16"/>
  <c r="R38" i="16"/>
  <c r="R49" i="16"/>
  <c r="R48" i="16"/>
  <c r="L49" i="16"/>
  <c r="L48" i="16"/>
  <c r="L39" i="16"/>
  <c r="L38" i="16"/>
  <c r="L59" i="16"/>
  <c r="L58" i="16"/>
  <c r="L29" i="16"/>
  <c r="L28" i="16"/>
  <c r="F39" i="16"/>
  <c r="F38" i="16"/>
  <c r="F59" i="16"/>
  <c r="F58" i="16"/>
  <c r="F43" i="16"/>
  <c r="F44" i="16"/>
  <c r="F24" i="16"/>
  <c r="F23" i="16"/>
  <c r="AJ7" i="14"/>
  <c r="P7" i="14"/>
  <c r="AK7" i="14"/>
  <c r="Q7" i="14"/>
  <c r="R7" i="14"/>
  <c r="S7" i="14"/>
  <c r="B6" i="16" l="1"/>
  <c r="B5" i="16"/>
  <c r="H9" i="16"/>
  <c r="H7" i="16"/>
  <c r="N5" i="16"/>
  <c r="N9" i="16"/>
  <c r="B2" i="16"/>
  <c r="F15" i="16" s="1"/>
  <c r="B9" i="16"/>
  <c r="H3" i="16"/>
  <c r="H5" i="16"/>
  <c r="N7" i="16"/>
  <c r="B3" i="16"/>
  <c r="N3" i="16"/>
  <c r="F12" i="16" l="1"/>
  <c r="F11" i="16"/>
  <c r="F13" i="16"/>
  <c r="F17" i="16" l="1"/>
</calcChain>
</file>

<file path=xl/comments1.xml><?xml version="1.0" encoding="utf-8"?>
<comments xmlns="http://schemas.openxmlformats.org/spreadsheetml/2006/main">
  <authors>
    <author>Auteur</author>
  </authors>
  <commentList>
    <comment ref="O6" authorId="0">
      <text>
        <r>
          <rPr>
            <sz val="11"/>
            <color indexed="81"/>
            <rFont val="Tahoma"/>
            <family val="2"/>
          </rPr>
          <t>Compte combien de fois chaque champ apparait dans le cycle 4</t>
        </r>
      </text>
    </comment>
  </commentList>
</comments>
</file>

<file path=xl/comments2.xml><?xml version="1.0" encoding="utf-8"?>
<comments xmlns="http://schemas.openxmlformats.org/spreadsheetml/2006/main">
  <authors>
    <author>Auteur</author>
  </authors>
  <commentList>
    <comment ref="F15" authorId="0">
      <text>
        <r>
          <rPr>
            <b/>
            <sz val="9"/>
            <color indexed="81"/>
            <rFont val="Tahoma"/>
            <family val="2"/>
          </rPr>
          <t xml:space="preserve">Auteur:
</t>
        </r>
      </text>
    </comment>
  </commentList>
</comments>
</file>

<file path=xl/comments3.xml><?xml version="1.0" encoding="utf-8"?>
<comments xmlns="http://schemas.openxmlformats.org/spreadsheetml/2006/main">
  <authors>
    <author>Auteur</author>
  </authors>
  <commentList>
    <comment ref="E15" authorId="0">
      <text>
        <r>
          <rPr>
            <b/>
            <sz val="9"/>
            <color indexed="81"/>
            <rFont val="Tahoma"/>
            <family val="2"/>
          </rPr>
          <t xml:space="preserve">Auteur:
</t>
        </r>
      </text>
    </comment>
  </commentList>
</comments>
</file>

<file path=xl/sharedStrings.xml><?xml version="1.0" encoding="utf-8"?>
<sst xmlns="http://schemas.openxmlformats.org/spreadsheetml/2006/main" count="744" uniqueCount="156">
  <si>
    <t>ATTENDUS DE FIN DE CYCLE</t>
  </si>
  <si>
    <t>Gestion graphique des Champs</t>
  </si>
  <si>
    <t>Répart 3°</t>
  </si>
  <si>
    <t>Gestion graphique des domaines</t>
  </si>
  <si>
    <t>3°</t>
  </si>
  <si>
    <t>Répart 4°</t>
  </si>
  <si>
    <t>4°</t>
  </si>
  <si>
    <t>Raprt 5°</t>
  </si>
  <si>
    <t>Champ 1</t>
  </si>
  <si>
    <t>Champ 2</t>
  </si>
  <si>
    <t>Champ 3</t>
  </si>
  <si>
    <t>Champ 4</t>
  </si>
  <si>
    <t>5°</t>
  </si>
  <si>
    <t>Domaine 1</t>
  </si>
  <si>
    <t>Domaine 2</t>
  </si>
  <si>
    <t>Domaine 3</t>
  </si>
  <si>
    <t>Domaine 4</t>
  </si>
  <si>
    <t>Raprt 6°</t>
  </si>
  <si>
    <t>Decompte des champs</t>
  </si>
  <si>
    <t>6°</t>
  </si>
  <si>
    <t>Cycle 3</t>
  </si>
  <si>
    <t>APSA</t>
  </si>
  <si>
    <t>Cycle 4</t>
  </si>
  <si>
    <t>Produire une performance mesurable à échéance donnée</t>
  </si>
  <si>
    <t>Adapter ses déplacements à des environnements variés</t>
  </si>
  <si>
    <t>S’exprimer devant les autres par une prestation artistique et/ou acrobatique</t>
  </si>
  <si>
    <t>Conduire et maîtriser un affrontement collectif ou interindividuel</t>
  </si>
  <si>
    <t>Domaine 5</t>
  </si>
  <si>
    <t>Les langages pour penser et communiquer</t>
  </si>
  <si>
    <t>Les méthodes et outils pour apprendre</t>
  </si>
  <si>
    <t>La formation de la personne et du citoyen</t>
  </si>
  <si>
    <t>L’observation et la compréhension du monde</t>
  </si>
  <si>
    <t>Les représentations du monde et l’activité humaine</t>
  </si>
  <si>
    <t>Eléments signifiants</t>
  </si>
  <si>
    <t>11. Comrendre un énoncé oral / s'exprimer à l'oral</t>
  </si>
  <si>
    <t>21. Organiser son travail personnel</t>
  </si>
  <si>
    <t>22. Coopérer et réaliser des projets</t>
  </si>
  <si>
    <t>23. Mobiliser des outils numériques</t>
  </si>
  <si>
    <t>14. Langages du corps / Pratiquer des APSA</t>
  </si>
  <si>
    <t>Attendus de fin de cycle</t>
  </si>
  <si>
    <t>Champ d'apprentissage 2         (CA2)</t>
  </si>
  <si>
    <t>Champ d'apprentissage 3 (CA3)</t>
  </si>
  <si>
    <t>Champ d'apprentissage 4          (CA4)</t>
  </si>
  <si>
    <t>Champ d'apprentissage 1                                   (CA1)</t>
  </si>
  <si>
    <t>31. Maîtriser l’expression de sa sensibilité, exercer son esprit critique, faire preuve de réflexion et de discernement</t>
  </si>
  <si>
    <t>41. Identifier des règles et des principes de responsabilité individuelle et collective dans les domaines de la santé, de la sécurit, et de l'environnement</t>
  </si>
  <si>
    <t>51. Situer et se situer dans le temps et l’espace</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</si>
  <si>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</si>
  <si>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</si>
  <si>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</si>
  <si>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</si>
  <si>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</si>
  <si>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</si>
  <si>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</si>
  <si>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</si>
  <si>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</si>
  <si>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</si>
  <si>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</si>
  <si>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</si>
  <si>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</si>
  <si>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</si>
  <si>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</si>
  <si>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</si>
  <si>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</si>
  <si>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</si>
  <si>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</si>
  <si>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</si>
  <si>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</si>
  <si>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</si>
  <si>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</si>
  <si>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</si>
  <si>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</si>
  <si>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</si>
  <si>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</si>
  <si>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</si>
  <si>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</si>
  <si>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</si>
  <si>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</si>
  <si>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</si>
  <si>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</si>
  <si>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</si>
  <si>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</si>
  <si>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</si>
  <si>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</si>
  <si>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</si>
  <si>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</si>
  <si>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</si>
  <si>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t>
  </si>
  <si>
    <t>Première ligne</t>
  </si>
  <si>
    <t>Seconde ligne</t>
  </si>
  <si>
    <t>3° ligne</t>
  </si>
  <si>
    <t>Deuxième Ligne</t>
  </si>
  <si>
    <t>Troisième Ligne</t>
  </si>
  <si>
    <t>Champs</t>
  </si>
  <si>
    <t>Gestion des antendus de fin de  cycle</t>
  </si>
  <si>
    <t>Gestion des champs</t>
  </si>
  <si>
    <t>"Champ 1"</t>
  </si>
  <si>
    <t>Formule complète</t>
  </si>
  <si>
    <t>11 - Gérer son effort, faire des choix pour réaliser la meilleure performance dans au moins 2 familles athlétiques et/ou au moins 2 styles de nage</t>
  </si>
  <si>
    <t>12 - S'engager dans un programme de préparation individuel ou collectif</t>
  </si>
  <si>
    <t>Champ1 E S 11</t>
  </si>
  <si>
    <t>Champ1 ES 12</t>
  </si>
  <si>
    <t>Champ 1 ES 13</t>
  </si>
  <si>
    <t>Champ 1 ES 14</t>
  </si>
  <si>
    <t>N° ES</t>
  </si>
  <si>
    <t>noms du champ</t>
  </si>
  <si>
    <t>Champ 1 ES 15</t>
  </si>
  <si>
    <t>Champ 2 ES 21</t>
  </si>
  <si>
    <t>Champ 2 ES 22</t>
  </si>
  <si>
    <t>Champ 2 ES 23</t>
  </si>
  <si>
    <t>Champ 2 ES 24</t>
  </si>
  <si>
    <t>21 - Réussir un déplacement planifié dans un milieu naturel aménagé ou artificiellement recréé plus ou moins connu</t>
  </si>
  <si>
    <t>22 - Gérer ses ressources pour réaliser en totalité un parcours sécurisé</t>
  </si>
  <si>
    <t>23 - Assurer la sécurité de son camarade</t>
  </si>
  <si>
    <t>24 - Respecter et faire respecter les règles de sécurité</t>
  </si>
  <si>
    <t>13 - Planifier et réaliser une épreuve combinée</t>
  </si>
  <si>
    <t>14 - S'échauffer avant un effort</t>
  </si>
  <si>
    <t>15 - Aider ses camarades et assumer différents rôles sociaux</t>
  </si>
  <si>
    <t>Champ 3 ES 31</t>
  </si>
  <si>
    <t>Champ 3 ES 32</t>
  </si>
  <si>
    <t>Champ 3 ES 33</t>
  </si>
  <si>
    <t>Champ 4 ES 41</t>
  </si>
  <si>
    <t>Champ 4 ES 42</t>
  </si>
  <si>
    <t>Champ 4ES 43</t>
  </si>
  <si>
    <t>Champ 4 ES 44</t>
  </si>
  <si>
    <t>Formule version 2</t>
  </si>
  <si>
    <t>Bloc ligne 1</t>
  </si>
  <si>
    <t>Bloc ligne 2</t>
  </si>
  <si>
    <t>Bloc ligne 3</t>
  </si>
  <si>
    <t>Blocs des cas de figures</t>
  </si>
  <si>
    <t>"Champ 4"</t>
  </si>
  <si>
    <t>Gestion des éléments signifiants</t>
  </si>
  <si>
    <t>Vérif ES 11</t>
  </si>
  <si>
    <t>Vérif ES 14</t>
  </si>
  <si>
    <t>Vérif 21</t>
  </si>
  <si>
    <t>Vérif 22</t>
  </si>
  <si>
    <t>Vérif 23</t>
  </si>
  <si>
    <t>Vérif 31</t>
  </si>
  <si>
    <t>Vérif 32</t>
  </si>
  <si>
    <t>Vérif 41</t>
  </si>
  <si>
    <t>Vérif 51</t>
  </si>
  <si>
    <t xml:space="preserve">Programmation EPS de votre établissement </t>
  </si>
  <si>
    <t>Attendus Fin Cycle</t>
  </si>
  <si>
    <t>Eléments Signifiants</t>
  </si>
  <si>
    <t>Champ d'Apprentissage</t>
  </si>
  <si>
    <r>
      <t xml:space="preserve">Champs d'apprentissage (CA) et attendus de fin de cycle (AFC) / Compétences générales (CG) et éléments signifiants (ES) --&gt; </t>
    </r>
    <r>
      <rPr>
        <b/>
        <i/>
        <u/>
        <sz val="14"/>
        <color theme="1"/>
        <rFont val="Arial Black"/>
        <family val="2"/>
      </rPr>
      <t>seuls les AFC et les ES du cycle 4 (5°/4°3°) alimentent les camemberts et la coloration des tableaux du dessous</t>
    </r>
  </si>
  <si>
    <t>31 - Mobiliser les capacités expressives du corps pour imaginer, composer et interpréter une séquence artistique ou acrobatique</t>
  </si>
  <si>
    <t>32 - Apprécier des prestations en utilisant différents supports d'observation et d'analyse</t>
  </si>
  <si>
    <t>33 - Participer activement au sein d'un groupe, à l'élaboration et à la formalisation d'un projet artistique</t>
  </si>
  <si>
    <t>41 - Réaliser des actions décisives en situation favorable afin de faire basculer le rapport de force en sa faveur ou en faveur de l'équipe adverse</t>
  </si>
  <si>
    <t>42 - Adapter son engagement moteur en fonction de son état physique et du rapport de force</t>
  </si>
  <si>
    <t>43 - Etre solidaire de ses partenaires et respectueux de son (ses) adversaires et de l'arbitre</t>
  </si>
  <si>
    <t>44 - Observer et co-arbitrer</t>
  </si>
  <si>
    <t>45 - Accepter le résultat de la rencontre et savoir analyser avec objectivité</t>
  </si>
  <si>
    <t>32. Faire preuve de responsabilité, respecter les règles de la vie collective, s'engager et prendre des initiatives</t>
  </si>
  <si>
    <t>Outil conçu et proposé par l'académie de Besançon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</si>
</sst>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b/>
      <sz val="12"/>
      <color theme="1"/>
      <name val="Calibri"/>
      <family val="2"/>
      <scheme val="minor"/>
    </font>
    <font>
      <sz val="9"/>
      <color rgb="FFFF0000"/>
      <name val="Calibri"/>
      <family val="2"/>
      <scheme val="minor"/>
    </font>
    <font>
      <sz val="9"/>
      <color rgb="FF0070C0"/>
      <name val="Calibri"/>
      <family val="2"/>
      <scheme val="minor"/>
    </font>
    <font>
      <sz val="9"/>
      <color rgb="FF00B050"/>
      <name val="Calibri"/>
      <family val="2"/>
      <scheme val="minor"/>
    </font>
    <font>
      <b/>
      <sz val="9"/>
      <color theme="1"/>
      <name val="Calibri"/>
      <family val="2"/>
      <scheme val="minor"/>
    </font>
    <font>
      <b/>
      <sz val="9"/>
      <color indexed="81"/>
      <name val="Tahoma"/>
      <family val="2"/>
    </font>
    <font>
      <b/>
      <sz val="26"/>
      <color theme="1"/>
      <name val="Calibri"/>
      <family val="2"/>
      <scheme val="minor"/>
    </font>
    <font>
      <sz val="16"/>
      <color theme="1"/>
      <name val="Calibri"/>
      <family val="2"/>
      <scheme val="minor"/>
    </font>
    <font>
      <b/>
      <sz val="24"/>
      <color theme="1"/>
      <name val="Calibri"/>
      <family val="2"/>
      <scheme val="minor"/>
    </font>
    <font>
      <b/>
      <sz val="36"/>
      <color theme="1"/>
      <name val="Calibri"/>
      <family val="2"/>
      <scheme val="minor"/>
    </font>
    <font>
      <b/>
      <sz val="16"/>
      <color theme="1"/>
      <name val="Calibri"/>
      <family val="2"/>
      <scheme val="minor"/>
    </font>
    <font>
      <sz val="12"/>
      <name val="Calibri"/>
      <family val="2"/>
    </font>
    <font>
      <b/>
      <sz val="15"/>
      <color theme="1"/>
      <name val="Calibri"/>
      <family val="2"/>
      <scheme val="minor"/>
    </font>
    <font>
      <b/>
      <sz val="12"/>
      <color theme="1"/>
      <name val="Calibri"/>
      <family val="2"/>
    </font>
    <font>
      <sz val="12"/>
      <color theme="1"/>
      <name val="Calibri"/>
      <family val="2"/>
      <scheme val="minor"/>
    </font>
    <font>
      <sz val="12"/>
      <color theme="1"/>
      <name val="Calibri"/>
      <family val="2"/>
    </font>
    <font>
      <sz val="11"/>
      <color indexed="81"/>
      <name val="Tahoma"/>
      <family val="2"/>
    </font>
    <font>
      <b/>
      <i/>
      <u/>
      <sz val="14"/>
      <color theme="1"/>
      <name val="Arial Black"/>
      <family val="2"/>
    </font>
    <font>
      <sz val="14"/>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6A47"/>
        <bgColor indexed="64"/>
      </patternFill>
    </fill>
    <fill>
      <patternFill patternType="solid">
        <fgColor rgb="FF47CFFF"/>
        <bgColor indexed="64"/>
      </patternFill>
    </fill>
    <fill>
      <patternFill patternType="solid">
        <fgColor rgb="FFFFFF47"/>
        <bgColor indexed="64"/>
      </patternFill>
    </fill>
    <fill>
      <patternFill patternType="solid">
        <fgColor rgb="FF25FF88"/>
        <bgColor indexed="64"/>
      </patternFill>
    </fill>
    <fill>
      <patternFill patternType="solid">
        <fgColor theme="5" tint="0.39997558519241921"/>
        <bgColor indexed="64"/>
      </patternFill>
    </fill>
    <fill>
      <patternFill patternType="solid">
        <fgColor rgb="FF95B3D7"/>
        <bgColor indexed="64"/>
      </patternFill>
    </fill>
    <fill>
      <patternFill patternType="solid">
        <fgColor rgb="FFB2A1C7"/>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B0DD7F"/>
        <bgColor indexed="64"/>
      </patternFill>
    </fill>
    <fill>
      <patternFill patternType="solid">
        <fgColor rgb="FFFFDB7F"/>
        <bgColor indexed="64"/>
      </patternFill>
    </fill>
    <fill>
      <patternFill patternType="solid">
        <fgColor rgb="FFFFC000"/>
        <bgColor indexed="64"/>
      </patternFill>
    </fill>
    <fill>
      <patternFill patternType="solid">
        <fgColor rgb="FFFF993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rgb="FFFF0000"/>
      </bottom>
      <diagonal/>
    </border>
    <border>
      <left style="thin">
        <color indexed="64"/>
      </left>
      <right style="thin">
        <color indexed="64"/>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rgb="FF7030A0"/>
      </bottom>
      <diagonal/>
    </border>
    <border>
      <left style="thin">
        <color indexed="64"/>
      </left>
      <right style="thin">
        <color indexed="64"/>
      </right>
      <top style="thick">
        <color rgb="FF00B0F0"/>
      </top>
      <bottom style="thin">
        <color indexed="64"/>
      </bottom>
      <diagonal/>
    </border>
    <border>
      <left style="thin">
        <color indexed="64"/>
      </left>
      <right style="thin">
        <color indexed="64"/>
      </right>
      <top/>
      <bottom style="thick">
        <color rgb="FFFF0000"/>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ck">
        <color rgb="FF7030A0"/>
      </top>
      <bottom style="thin">
        <color indexed="64"/>
      </bottom>
      <diagonal/>
    </border>
    <border>
      <left/>
      <right style="thin">
        <color indexed="64"/>
      </right>
      <top style="thick">
        <color rgb="FF7030A0"/>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7030A0"/>
      </bottom>
      <diagonal/>
    </border>
    <border>
      <left/>
      <right style="thin">
        <color indexed="64"/>
      </right>
      <top style="thin">
        <color indexed="64"/>
      </top>
      <bottom style="thick">
        <color rgb="FF7030A0"/>
      </bottom>
      <diagonal/>
    </border>
  </borders>
  <cellStyleXfs count="1">
    <xf numFmtId="0" fontId="0" fillId="0" borderId="0"/>
  </cellStyleXfs>
  <cellXfs count="152">
    <xf numFmtId="0" fontId="0" fillId="0" borderId="0" xfId="0"/>
    <xf numFmtId="0" fontId="0" fillId="4" borderId="0" xfId="0" applyFill="1"/>
    <xf numFmtId="0" fontId="0" fillId="0" borderId="0" xfId="0" applyAlignment="1">
      <alignment horizontal="center"/>
    </xf>
    <xf numFmtId="0" fontId="0" fillId="0" borderId="0" xfId="0" applyAlignment="1">
      <alignment textRotation="90"/>
    </xf>
    <xf numFmtId="0" fontId="3" fillId="0" borderId="0" xfId="0" applyFont="1" applyBorder="1" applyAlignment="1">
      <alignment vertical="center" textRotation="90" wrapText="1"/>
    </xf>
    <xf numFmtId="0" fontId="0" fillId="0" borderId="0" xfId="0" applyBorder="1" applyAlignment="1">
      <alignment textRotation="90"/>
    </xf>
    <xf numFmtId="0" fontId="4" fillId="0" borderId="0" xfId="0" applyFont="1" applyBorder="1" applyAlignment="1">
      <alignment vertical="center" textRotation="90" wrapText="1"/>
    </xf>
    <xf numFmtId="0" fontId="5" fillId="0" borderId="0" xfId="0" applyFont="1" applyBorder="1" applyAlignment="1">
      <alignment vertical="center" textRotation="90" wrapText="1"/>
    </xf>
    <xf numFmtId="0" fontId="0" fillId="2" borderId="0" xfId="0" applyFill="1"/>
    <xf numFmtId="0" fontId="0" fillId="7" borderId="0" xfId="0" applyFill="1"/>
    <xf numFmtId="0" fontId="0" fillId="9" borderId="0" xfId="0" applyFill="1"/>
    <xf numFmtId="0" fontId="0" fillId="0" borderId="0" xfId="0" applyAlignment="1"/>
    <xf numFmtId="0" fontId="0" fillId="3" borderId="0" xfId="0" applyFill="1" applyAlignment="1">
      <alignment horizontal="center"/>
    </xf>
    <xf numFmtId="0" fontId="0" fillId="0" borderId="0" xfId="0" applyAlignment="1">
      <alignment horizontal="left"/>
    </xf>
    <xf numFmtId="0" fontId="0" fillId="4" borderId="0" xfId="0" applyFill="1" applyAlignment="1">
      <alignment horizontal="left"/>
    </xf>
    <xf numFmtId="0" fontId="0" fillId="17" borderId="0" xfId="0" applyFill="1"/>
    <xf numFmtId="0" fontId="0" fillId="17" borderId="0" xfId="0" applyFill="1" applyAlignment="1">
      <alignment horizontal="center"/>
    </xf>
    <xf numFmtId="0" fontId="12" fillId="17" borderId="0" xfId="0" applyFont="1" applyFill="1" applyAlignment="1">
      <alignment horizontal="left"/>
    </xf>
    <xf numFmtId="0" fontId="0" fillId="19" borderId="0" xfId="0" applyFill="1" applyAlignment="1">
      <alignment horizontal="center"/>
    </xf>
    <xf numFmtId="0" fontId="0" fillId="19" borderId="0" xfId="0" applyFill="1"/>
    <xf numFmtId="0" fontId="0" fillId="0" borderId="0" xfId="0" applyAlignment="1">
      <alignment horizontal="left" wrapText="1"/>
    </xf>
    <xf numFmtId="0" fontId="0" fillId="18" borderId="0" xfId="0" applyFill="1" applyAlignment="1">
      <alignment horizontal="center"/>
    </xf>
    <xf numFmtId="0" fontId="0" fillId="0" borderId="0" xfId="0" applyAlignment="1">
      <alignment horizontal="left" vertical="center"/>
    </xf>
    <xf numFmtId="0" fontId="0" fillId="16" borderId="0" xfId="0" applyFill="1"/>
    <xf numFmtId="0" fontId="0" fillId="0" borderId="0" xfId="0" applyAlignment="1" applyProtection="1">
      <alignment wrapText="1"/>
      <protection locked="0"/>
    </xf>
    <xf numFmtId="0" fontId="0" fillId="0" borderId="0" xfId="0" applyProtection="1">
      <protection locked="0"/>
    </xf>
    <xf numFmtId="0" fontId="9" fillId="0" borderId="0" xfId="0" applyFont="1" applyBorder="1" applyAlignment="1" applyProtection="1">
      <alignment horizontal="center"/>
      <protection locked="0"/>
    </xf>
    <xf numFmtId="0" fontId="0" fillId="4" borderId="0" xfId="0" applyFill="1" applyAlignment="1" applyProtection="1">
      <alignment horizontal="center" vertical="center" textRotation="90" wrapText="1"/>
      <protection locked="0"/>
    </xf>
    <xf numFmtId="0" fontId="0" fillId="4" borderId="0" xfId="0" applyFill="1" applyProtection="1">
      <protection locked="0"/>
    </xf>
    <xf numFmtId="0" fontId="0" fillId="4" borderId="1" xfId="0" applyFill="1" applyBorder="1" applyProtection="1">
      <protection locked="0"/>
    </xf>
    <xf numFmtId="0" fontId="0" fillId="16" borderId="0" xfId="0" applyFill="1" applyProtection="1">
      <protection locked="0"/>
    </xf>
    <xf numFmtId="0" fontId="0" fillId="16" borderId="0" xfId="0" applyFill="1" applyAlignment="1" applyProtection="1">
      <alignment horizontal="right"/>
      <protection locked="0"/>
    </xf>
    <xf numFmtId="0" fontId="9" fillId="4" borderId="0" xfId="0" applyFont="1" applyFill="1" applyBorder="1" applyAlignment="1" applyProtection="1">
      <alignment horizontal="center"/>
      <protection locked="0"/>
    </xf>
    <xf numFmtId="0" fontId="0" fillId="4" borderId="0" xfId="0" applyFill="1" applyBorder="1" applyAlignment="1" applyProtection="1">
      <alignment horizontal="center" vertical="center" textRotation="90" wrapText="1"/>
      <protection locked="0"/>
    </xf>
    <xf numFmtId="0" fontId="1" fillId="4" borderId="0" xfId="0" applyFont="1" applyFill="1" applyProtection="1">
      <protection locked="0"/>
    </xf>
    <xf numFmtId="0" fontId="0" fillId="4" borderId="0" xfId="0" applyFill="1" applyAlignment="1" applyProtection="1">
      <alignment horizontal="right"/>
      <protection locked="0"/>
    </xf>
    <xf numFmtId="0" fontId="0" fillId="16" borderId="0" xfId="0" applyFill="1" applyAlignment="1" applyProtection="1">
      <alignment vertical="center"/>
      <protection locked="0"/>
    </xf>
    <xf numFmtId="0" fontId="12" fillId="0" borderId="1"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0" fillId="0" borderId="0" xfId="0" applyAlignment="1" applyProtection="1">
      <alignment horizontal="center"/>
      <protection locked="0"/>
    </xf>
    <xf numFmtId="0" fontId="12" fillId="0" borderId="21" xfId="0" applyFont="1" applyBorder="1" applyAlignment="1" applyProtection="1">
      <alignment horizontal="center" vertical="center"/>
      <protection locked="0"/>
    </xf>
    <xf numFmtId="0" fontId="0" fillId="0" borderId="0" xfId="0" applyProtection="1"/>
    <xf numFmtId="0" fontId="13" fillId="2" borderId="1" xfId="0" applyFont="1" applyFill="1" applyBorder="1" applyAlignment="1" applyProtection="1">
      <alignment horizontal="center" textRotation="90" wrapText="1"/>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1" fillId="0" borderId="8" xfId="0" applyFont="1" applyBorder="1" applyAlignment="1" applyProtection="1">
      <alignment horizontal="right" vertical="center"/>
    </xf>
    <xf numFmtId="0" fontId="1" fillId="0" borderId="9" xfId="0" applyFont="1" applyBorder="1" applyAlignment="1" applyProtection="1">
      <alignment horizontal="right" vertical="center"/>
    </xf>
    <xf numFmtId="0" fontId="16" fillId="2" borderId="3" xfId="0" applyFont="1" applyFill="1" applyBorder="1" applyAlignment="1" applyProtection="1">
      <alignment horizontal="center" textRotation="90" wrapText="1"/>
    </xf>
    <xf numFmtId="0" fontId="16" fillId="2" borderId="10" xfId="0" applyFont="1" applyFill="1" applyBorder="1" applyAlignment="1" applyProtection="1">
      <alignment horizontal="center" textRotation="90" wrapText="1"/>
    </xf>
    <xf numFmtId="0" fontId="16" fillId="2" borderId="1" xfId="0" applyFont="1" applyFill="1" applyBorder="1" applyAlignment="1" applyProtection="1">
      <alignment horizontal="center" textRotation="90" wrapText="1"/>
    </xf>
    <xf numFmtId="0" fontId="14" fillId="12" borderId="3" xfId="0" applyFont="1" applyFill="1" applyBorder="1" applyAlignment="1" applyProtection="1">
      <alignment horizontal="center" vertical="center" wrapText="1"/>
    </xf>
    <xf numFmtId="0" fontId="14" fillId="12" borderId="10"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16" fillId="16" borderId="1" xfId="0" applyFont="1" applyFill="1" applyBorder="1" applyAlignment="1" applyProtection="1">
      <alignment horizontal="center" vertical="center" wrapText="1"/>
    </xf>
    <xf numFmtId="0" fontId="16" fillId="10" borderId="3" xfId="0" applyFont="1" applyFill="1" applyBorder="1" applyAlignment="1" applyProtection="1">
      <alignment horizontal="center" vertical="center" wrapText="1"/>
    </xf>
    <xf numFmtId="0" fontId="16" fillId="10" borderId="10" xfId="0" applyFont="1" applyFill="1" applyBorder="1" applyAlignment="1" applyProtection="1">
      <alignment horizontal="center" vertical="center" wrapText="1"/>
    </xf>
    <xf numFmtId="0" fontId="16" fillId="10" borderId="4" xfId="0" applyFont="1" applyFill="1" applyBorder="1" applyAlignment="1" applyProtection="1">
      <alignment horizontal="center" vertical="center" wrapText="1"/>
    </xf>
    <xf numFmtId="0" fontId="16" fillId="11" borderId="1" xfId="0" applyFont="1" applyFill="1" applyBorder="1" applyAlignment="1" applyProtection="1">
      <alignment horizontal="center" vertical="center" wrapText="1"/>
    </xf>
    <xf numFmtId="0" fontId="16" fillId="12" borderId="3" xfId="0" applyFont="1" applyFill="1" applyBorder="1" applyAlignment="1" applyProtection="1">
      <alignment horizontal="center" vertical="center" wrapText="1"/>
    </xf>
    <xf numFmtId="0" fontId="16" fillId="12" borderId="10"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wrapText="1"/>
    </xf>
    <xf numFmtId="0" fontId="2" fillId="10" borderId="3" xfId="0" applyFont="1" applyFill="1" applyBorder="1" applyAlignment="1" applyProtection="1">
      <alignment horizontal="center" vertical="center" wrapText="1"/>
    </xf>
    <xf numFmtId="0" fontId="2" fillId="10" borderId="10" xfId="0" applyFont="1" applyFill="1" applyBorder="1" applyAlignment="1" applyProtection="1">
      <alignment horizontal="center" vertical="center" wrapText="1"/>
    </xf>
    <xf numFmtId="0" fontId="2" fillId="10" borderId="4" xfId="0" applyFont="1" applyFill="1" applyBorder="1" applyAlignment="1" applyProtection="1">
      <alignment horizontal="center" vertical="center" wrapText="1"/>
    </xf>
    <xf numFmtId="0" fontId="2" fillId="14" borderId="1" xfId="0" applyFont="1" applyFill="1" applyBorder="1" applyAlignment="1" applyProtection="1">
      <alignment horizontal="center" vertical="center" wrapText="1"/>
    </xf>
    <xf numFmtId="0" fontId="2" fillId="15" borderId="3" xfId="0" applyFont="1" applyFill="1" applyBorder="1" applyAlignment="1" applyProtection="1">
      <alignment horizontal="center" vertical="center" wrapText="1"/>
    </xf>
    <xf numFmtId="0" fontId="2" fillId="15" borderId="10"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xf>
    <xf numFmtId="0" fontId="16" fillId="2" borderId="4" xfId="0" applyFont="1" applyFill="1" applyBorder="1" applyAlignment="1" applyProtection="1">
      <alignment horizontal="center" textRotation="90" wrapText="1"/>
    </xf>
    <xf numFmtId="0" fontId="14" fillId="9" borderId="1" xfId="0" applyFont="1" applyFill="1" applyBorder="1" applyAlignment="1" applyProtection="1">
      <alignment horizontal="center" vertical="center" wrapText="1"/>
    </xf>
    <xf numFmtId="0" fontId="14" fillId="16" borderId="1" xfId="0" applyFont="1" applyFill="1" applyBorder="1" applyAlignment="1" applyProtection="1">
      <alignment horizontal="center" vertical="center" wrapText="1"/>
    </xf>
    <xf numFmtId="0" fontId="14" fillId="10" borderId="3" xfId="0" applyFont="1" applyFill="1" applyBorder="1" applyAlignment="1" applyProtection="1">
      <alignment horizontal="center" vertical="center" wrapText="1"/>
    </xf>
    <xf numFmtId="0" fontId="14" fillId="10" borderId="10" xfId="0" applyFont="1" applyFill="1" applyBorder="1" applyAlignment="1" applyProtection="1">
      <alignment horizontal="center" vertical="center" wrapText="1"/>
    </xf>
    <xf numFmtId="0" fontId="14" fillId="10" borderId="4" xfId="0" applyFont="1" applyFill="1" applyBorder="1" applyAlignment="1" applyProtection="1">
      <alignment horizontal="center" vertical="center" wrapText="1"/>
    </xf>
    <xf numFmtId="0" fontId="14" fillId="11" borderId="1" xfId="0" applyFont="1" applyFill="1" applyBorder="1" applyAlignment="1" applyProtection="1">
      <alignment horizontal="center" vertical="center" wrapText="1"/>
    </xf>
    <xf numFmtId="0" fontId="13" fillId="2" borderId="3" xfId="0" applyFont="1" applyFill="1" applyBorder="1" applyAlignment="1" applyProtection="1">
      <alignment horizontal="center" textRotation="90" wrapText="1"/>
    </xf>
    <xf numFmtId="0" fontId="13" fillId="2" borderId="4" xfId="0" applyFont="1" applyFill="1" applyBorder="1" applyAlignment="1" applyProtection="1">
      <alignment horizontal="center" textRotation="90" wrapText="1"/>
    </xf>
    <xf numFmtId="0" fontId="13" fillId="2" borderId="1" xfId="0" applyFont="1" applyFill="1" applyBorder="1" applyAlignment="1" applyProtection="1">
      <alignment horizontal="center" textRotation="90" wrapText="1"/>
    </xf>
    <xf numFmtId="0" fontId="14" fillId="6"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14" fillId="7" borderId="3" xfId="0"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wrapText="1"/>
    </xf>
    <xf numFmtId="0" fontId="14" fillId="7" borderId="4" xfId="0" applyFont="1" applyFill="1" applyBorder="1" applyAlignment="1" applyProtection="1">
      <alignment horizontal="center" vertical="center" wrapText="1"/>
    </xf>
    <xf numFmtId="0" fontId="17" fillId="7" borderId="3" xfId="0" applyFont="1" applyFill="1" applyBorder="1" applyAlignment="1" applyProtection="1">
      <alignment horizontal="center" vertical="center" wrapText="1"/>
    </xf>
    <xf numFmtId="0" fontId="17" fillId="7" borderId="10" xfId="0" applyFont="1" applyFill="1" applyBorder="1" applyAlignment="1" applyProtection="1">
      <alignment horizontal="center" vertical="center" wrapText="1"/>
    </xf>
    <xf numFmtId="0" fontId="17" fillId="7" borderId="4" xfId="0" applyFont="1" applyFill="1" applyBorder="1" applyAlignment="1" applyProtection="1">
      <alignment horizontal="center" vertical="center" wrapText="1"/>
    </xf>
    <xf numFmtId="0" fontId="15" fillId="7" borderId="3" xfId="0" applyFont="1" applyFill="1" applyBorder="1" applyAlignment="1" applyProtection="1">
      <alignment horizontal="center" vertical="center" wrapText="1"/>
    </xf>
    <xf numFmtId="0" fontId="15" fillId="7" borderId="10" xfId="0" applyFont="1" applyFill="1" applyBorder="1" applyAlignment="1" applyProtection="1">
      <alignment horizontal="center" vertical="center" wrapText="1"/>
    </xf>
    <xf numFmtId="0" fontId="15" fillId="7" borderId="4" xfId="0" applyFont="1" applyFill="1" applyBorder="1" applyAlignment="1" applyProtection="1">
      <alignment horizontal="center" vertical="center" wrapText="1"/>
    </xf>
    <xf numFmtId="0" fontId="14" fillId="8" borderId="3" xfId="0" applyFont="1" applyFill="1" applyBorder="1" applyAlignment="1" applyProtection="1">
      <alignment horizontal="center" vertical="center" wrapText="1"/>
    </xf>
    <xf numFmtId="0" fontId="14" fillId="8" borderId="10" xfId="0" applyFont="1" applyFill="1" applyBorder="1" applyAlignment="1" applyProtection="1">
      <alignment horizontal="center" vertical="center" wrapText="1"/>
    </xf>
    <xf numFmtId="0" fontId="14" fillId="8" borderId="4" xfId="0" applyFont="1" applyFill="1" applyBorder="1" applyAlignment="1" applyProtection="1">
      <alignment horizontal="center" vertical="center" wrapText="1"/>
    </xf>
    <xf numFmtId="0" fontId="17" fillId="8" borderId="3" xfId="0" applyFont="1" applyFill="1" applyBorder="1" applyAlignment="1" applyProtection="1">
      <alignment horizontal="center" vertical="center" wrapText="1"/>
    </xf>
    <xf numFmtId="0" fontId="17" fillId="8" borderId="10" xfId="0" applyFont="1" applyFill="1" applyBorder="1" applyAlignment="1" applyProtection="1">
      <alignment horizontal="center" vertical="center" wrapText="1"/>
    </xf>
    <xf numFmtId="0" fontId="17" fillId="8" borderId="4" xfId="0" applyFont="1" applyFill="1" applyBorder="1" applyAlignment="1" applyProtection="1">
      <alignment horizontal="center" vertical="center" wrapText="1"/>
    </xf>
    <xf numFmtId="0" fontId="15" fillId="8" borderId="3" xfId="0" applyFont="1" applyFill="1" applyBorder="1" applyAlignment="1" applyProtection="1">
      <alignment horizontal="center" vertical="center" wrapText="1"/>
    </xf>
    <xf numFmtId="0" fontId="15" fillId="8" borderId="10" xfId="0" applyFont="1" applyFill="1" applyBorder="1" applyAlignment="1" applyProtection="1">
      <alignment horizontal="center" vertical="center" wrapText="1"/>
    </xf>
    <xf numFmtId="0" fontId="15" fillId="8" borderId="4" xfId="0" applyFont="1" applyFill="1" applyBorder="1" applyAlignment="1" applyProtection="1">
      <alignment horizontal="center" vertical="center" wrapText="1"/>
    </xf>
    <xf numFmtId="0" fontId="9" fillId="0" borderId="0" xfId="0" applyFont="1" applyBorder="1" applyAlignment="1" applyProtection="1">
      <alignment horizontal="center" wrapText="1"/>
      <protection locked="0"/>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0" fillId="4" borderId="0" xfId="0" applyFill="1" applyAlignment="1" applyProtection="1">
      <alignment horizontal="center" vertical="center" textRotation="90" wrapText="1"/>
      <protection locked="0"/>
    </xf>
    <xf numFmtId="0" fontId="0" fillId="4" borderId="6" xfId="0" applyFill="1" applyBorder="1" applyAlignment="1" applyProtection="1">
      <alignment horizontal="center" vertical="center" textRotation="90" wrapText="1"/>
      <protection locked="0"/>
    </xf>
    <xf numFmtId="0" fontId="0" fillId="0" borderId="0" xfId="0"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10" fillId="2" borderId="1" xfId="0" applyFont="1" applyFill="1" applyBorder="1" applyAlignment="1" applyProtection="1">
      <alignment horizontal="center" vertical="center" textRotation="90"/>
    </xf>
    <xf numFmtId="0" fontId="10" fillId="2" borderId="13" xfId="0" applyFont="1" applyFill="1" applyBorder="1" applyAlignment="1" applyProtection="1">
      <alignment horizontal="center" vertical="center" textRotation="90"/>
    </xf>
    <xf numFmtId="0" fontId="10" fillId="2" borderId="14" xfId="0" applyFont="1" applyFill="1" applyBorder="1" applyAlignment="1" applyProtection="1">
      <alignment horizontal="center" vertical="center" textRotation="90"/>
    </xf>
    <xf numFmtId="0" fontId="11" fillId="2" borderId="1"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2" fillId="0" borderId="3"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28"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textRotation="90"/>
    </xf>
    <xf numFmtId="0" fontId="10" fillId="5" borderId="20" xfId="0" applyFont="1" applyFill="1" applyBorder="1" applyAlignment="1" applyProtection="1">
      <alignment horizontal="center" vertical="center" textRotation="90"/>
    </xf>
    <xf numFmtId="0" fontId="10" fillId="5" borderId="23" xfId="0" applyFont="1" applyFill="1" applyBorder="1" applyAlignment="1" applyProtection="1">
      <alignment horizontal="center" vertical="center" textRotation="90"/>
    </xf>
    <xf numFmtId="0" fontId="11" fillId="5" borderId="16" xfId="0"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11" fillId="5" borderId="13" xfId="0" applyFont="1" applyFill="1" applyBorder="1" applyAlignment="1" applyProtection="1">
      <alignment horizontal="center" vertical="center"/>
    </xf>
    <xf numFmtId="0" fontId="11" fillId="5" borderId="21" xfId="0" applyFont="1" applyFill="1" applyBorder="1" applyAlignment="1" applyProtection="1">
      <alignment horizontal="center" vertical="center"/>
    </xf>
    <xf numFmtId="0" fontId="12"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6" fillId="5" borderId="30" xfId="0" applyFont="1" applyFill="1" applyBorder="1" applyAlignment="1" applyProtection="1">
      <alignment horizontal="center" vertical="center" wrapText="1"/>
    </xf>
    <xf numFmtId="0" fontId="6" fillId="5" borderId="31"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6" fillId="5" borderId="27" xfId="0" applyFont="1" applyFill="1" applyBorder="1" applyAlignment="1" applyProtection="1">
      <alignment horizontal="center" vertical="center" wrapText="1"/>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6" fillId="5" borderId="17" xfId="0" applyFont="1" applyFill="1" applyBorder="1" applyAlignment="1" applyProtection="1">
      <alignment horizontal="center" vertical="center" wrapText="1"/>
    </xf>
    <xf numFmtId="0" fontId="6" fillId="5" borderId="19"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xf>
    <xf numFmtId="0" fontId="11" fillId="5" borderId="14" xfId="0" applyFont="1" applyFill="1" applyBorder="1" applyAlignment="1" applyProtection="1">
      <alignment horizontal="center" vertical="center"/>
    </xf>
    <xf numFmtId="0" fontId="6" fillId="5" borderId="28" xfId="0" applyFont="1" applyFill="1" applyBorder="1" applyAlignment="1" applyProtection="1">
      <alignment horizontal="center" vertical="center" wrapText="1"/>
    </xf>
    <xf numFmtId="0" fontId="6" fillId="5" borderId="29" xfId="0" applyFont="1" applyFill="1" applyBorder="1" applyAlignment="1" applyProtection="1">
      <alignment horizontal="center" vertical="center" wrapText="1"/>
    </xf>
    <xf numFmtId="0" fontId="20" fillId="0" borderId="25" xfId="0" applyFont="1" applyBorder="1" applyAlignment="1" applyProtection="1">
      <alignment horizontal="left" vertical="center"/>
    </xf>
    <xf numFmtId="0" fontId="20" fillId="0" borderId="24" xfId="0" applyFont="1" applyBorder="1" applyAlignment="1" applyProtection="1">
      <alignment horizontal="left" vertical="center"/>
    </xf>
    <xf numFmtId="0" fontId="20" fillId="0" borderId="12" xfId="0" applyFont="1" applyBorder="1" applyAlignment="1" applyProtection="1">
      <alignment horizontal="left" vertical="center"/>
    </xf>
    <xf numFmtId="0" fontId="11" fillId="5" borderId="11" xfId="0" applyFont="1" applyFill="1" applyBorder="1" applyAlignment="1" applyProtection="1">
      <alignment horizontal="center" vertical="center"/>
    </xf>
    <xf numFmtId="0" fontId="0" fillId="0" borderId="0" xfId="0" applyAlignment="1">
      <alignment horizontal="left" wrapText="1"/>
    </xf>
  </cellXfs>
  <cellStyles count="1">
    <cellStyle name="Normal" xfId="0" builtinId="0"/>
  </cellStyles>
  <dxfs count="253">
    <dxf>
      <fill>
        <patternFill>
          <bgColor rgb="FF25FF88"/>
        </patternFill>
      </fill>
    </dxf>
    <dxf>
      <fill>
        <patternFill>
          <bgColor rgb="FF25FF88"/>
        </patternFill>
      </fill>
    </dxf>
    <dxf>
      <fill>
        <patternFill>
          <bgColor theme="2" tint="-0.24994659260841701"/>
        </patternFill>
      </fill>
    </dxf>
    <dxf>
      <fill>
        <patternFill>
          <bgColor theme="7"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B0DD7F"/>
        </patternFill>
      </fill>
    </dxf>
    <dxf>
      <fill>
        <patternFill>
          <bgColor rgb="FFB0DD7F"/>
        </patternFill>
      </fill>
    </dxf>
    <dxf>
      <fill>
        <patternFill>
          <bgColor rgb="FF25FF88"/>
        </patternFill>
      </fill>
    </dxf>
    <dxf>
      <fill>
        <patternFill>
          <bgColor rgb="FF25FF88"/>
        </patternFill>
      </fill>
    </dxf>
    <dxf>
      <fill>
        <patternFill>
          <bgColor rgb="FF25FF88"/>
        </patternFill>
      </fill>
    </dxf>
    <dxf>
      <fill>
        <patternFill>
          <bgColor rgb="FFFFFF47"/>
        </patternFill>
      </fill>
    </dxf>
    <dxf>
      <fill>
        <patternFill>
          <bgColor rgb="FFFFFF47"/>
        </patternFill>
      </fill>
    </dxf>
    <dxf>
      <fill>
        <patternFill>
          <bgColor rgb="FFFFFF47"/>
        </patternFill>
      </fill>
    </dxf>
    <dxf>
      <fill>
        <patternFill>
          <bgColor rgb="FF47CFFF"/>
        </patternFill>
      </fill>
    </dxf>
    <dxf>
      <fill>
        <patternFill>
          <bgColor rgb="FF47CFFF"/>
        </patternFill>
      </fill>
    </dxf>
    <dxf>
      <fill>
        <patternFill>
          <bgColor rgb="FF47CFFF"/>
        </patternFill>
      </fill>
    </dxf>
    <dxf>
      <fill>
        <patternFill>
          <bgColor rgb="FF47CFFF"/>
        </patternFill>
      </fill>
    </dxf>
    <dxf>
      <fill>
        <patternFill>
          <bgColor rgb="FFFF6A47"/>
        </patternFill>
      </fill>
    </dxf>
    <dxf>
      <fill>
        <patternFill>
          <bgColor rgb="FFFF6A47"/>
        </patternFill>
      </fill>
    </dxf>
    <dxf>
      <fill>
        <patternFill>
          <bgColor rgb="FFFF6A47"/>
        </patternFill>
      </fill>
    </dxf>
    <dxf>
      <fill>
        <patternFill>
          <bgColor rgb="FFFF6A47"/>
        </patternFill>
      </fill>
    </dxf>
    <dxf>
      <fill>
        <patternFill>
          <bgColor rgb="FFFF6A47"/>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B0DD7F"/>
        </patternFill>
      </fill>
    </dxf>
    <dxf>
      <fill>
        <patternFill>
          <bgColor theme="5" tint="0.39994506668294322"/>
        </patternFill>
      </fill>
    </dxf>
    <dxf>
      <fill>
        <patternFill>
          <bgColor theme="3" tint="0.39994506668294322"/>
        </patternFill>
      </fill>
    </dxf>
    <dxf>
      <fill>
        <patternFill>
          <bgColor theme="7" tint="0.39994506668294322"/>
        </patternFill>
      </fill>
    </dxf>
    <dxf>
      <fill>
        <patternFill>
          <bgColor theme="2" tint="-0.24994659260841701"/>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B0DD7F"/>
        </patternFill>
      </fill>
    </dxf>
    <dxf>
      <fill>
        <patternFill>
          <bgColor theme="5" tint="0.39994506668294322"/>
        </patternFill>
      </fill>
    </dxf>
    <dxf>
      <fill>
        <patternFill>
          <bgColor theme="3" tint="0.39994506668294322"/>
        </patternFill>
      </fill>
    </dxf>
    <dxf>
      <fill>
        <patternFill>
          <bgColor theme="7" tint="0.39994506668294322"/>
        </patternFill>
      </fill>
    </dxf>
    <dxf>
      <fill>
        <patternFill>
          <bgColor theme="2" tint="-0.24994659260841701"/>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ill>
        <patternFill>
          <bgColor rgb="FFB0DD7F"/>
        </patternFill>
      </fill>
    </dxf>
    <dxf>
      <fill>
        <patternFill>
          <bgColor theme="5" tint="0.39994506668294322"/>
        </patternFill>
      </fill>
    </dxf>
    <dxf>
      <fill>
        <patternFill>
          <bgColor theme="3" tint="0.39994506668294322"/>
        </patternFill>
      </fill>
    </dxf>
    <dxf>
      <fill>
        <patternFill>
          <bgColor theme="7" tint="0.39994506668294322"/>
        </patternFill>
      </fill>
    </dxf>
    <dxf>
      <fill>
        <patternFill>
          <bgColor theme="2" tint="-0.24994659260841701"/>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
      <fill>
        <patternFill>
          <bgColor rgb="FFFF603B"/>
        </patternFill>
      </fill>
    </dxf>
    <dxf>
      <fill>
        <patternFill>
          <bgColor rgb="FF47CFFF"/>
        </patternFill>
      </fill>
    </dxf>
    <dxf>
      <fill>
        <patternFill>
          <bgColor rgb="FFFFFF47"/>
        </patternFill>
      </fill>
    </dxf>
    <dxf>
      <fill>
        <patternFill>
          <bgColor rgb="FF25FF88"/>
        </patternFill>
      </fill>
    </dxf>
    <dxf>
      <font>
        <color auto="1"/>
      </font>
      <fill>
        <patternFill>
          <bgColor rgb="FFFF603B"/>
        </patternFill>
      </fill>
    </dxf>
    <dxf>
      <fill>
        <patternFill>
          <bgColor rgb="FF47CFFF"/>
        </patternFill>
      </fill>
    </dxf>
    <dxf>
      <fill>
        <patternFill>
          <bgColor rgb="FFFFFF47"/>
        </patternFill>
      </fill>
    </dxf>
    <dxf>
      <fill>
        <patternFill>
          <bgColor rgb="FF25FF88"/>
        </patternFill>
      </fill>
    </dxf>
  </dxfs>
  <tableStyles count="0" defaultTableStyle="TableStyleMedium2" defaultPivotStyle="PivotStyleMedium9"/>
  <colors>
    <mruColors>
      <color rgb="FFC4BD97"/>
      <color rgb="FFB2A1C7"/>
      <color rgb="FF95B3D7"/>
      <color rgb="FFB0DD7F"/>
      <color rgb="FFDA9694"/>
      <color rgb="FF25FF88"/>
      <color rgb="FFFFFF47"/>
      <color rgb="FF47CFFF"/>
      <color rgb="FFFF6A47"/>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fr-FR" sz="1600" baseline="0"/>
              <a:t>Champs d'apprentissage</a:t>
            </a:r>
          </a:p>
        </c:rich>
      </c:tx>
      <c:layout>
        <c:manualLayout>
          <c:xMode val="edge"/>
          <c:yMode val="edge"/>
          <c:x val="0.10884127579206485"/>
          <c:y val="2.1415150692370349E-2"/>
        </c:manualLayout>
      </c:layout>
      <c:overlay val="1"/>
    </c:title>
    <c:autoTitleDeleted val="0"/>
    <c:plotArea>
      <c:layout>
        <c:manualLayout>
          <c:layoutTarget val="inner"/>
          <c:xMode val="edge"/>
          <c:yMode val="edge"/>
          <c:x val="3.0584990937650925E-2"/>
          <c:y val="0.19415675007077726"/>
          <c:w val="0.48984841269841278"/>
          <c:h val="0.69505518018018031"/>
        </c:manualLayout>
      </c:layout>
      <c:pieChart>
        <c:varyColors val="1"/>
        <c:ser>
          <c:idx val="0"/>
          <c:order val="0"/>
          <c:tx>
            <c:strRef>
              <c:f>'Prog cycle 4'!$O$7</c:f>
              <c:strCache>
                <c:ptCount val="1"/>
                <c:pt idx="0">
                  <c:v>Decompte des champs</c:v>
                </c:pt>
              </c:strCache>
            </c:strRef>
          </c:tx>
          <c:dPt>
            <c:idx val="0"/>
            <c:bubble3D val="0"/>
            <c:explosion val="4"/>
            <c:spPr>
              <a:solidFill>
                <a:srgbClr val="FF6A47"/>
              </a:solidFill>
            </c:spPr>
            <c:extLst xmlns:c16r2="http://schemas.microsoft.com/office/drawing/2015/06/chart">
              <c:ext xmlns:c16="http://schemas.microsoft.com/office/drawing/2014/chart" uri="{C3380CC4-5D6E-409C-BE32-E72D297353CC}">
                <c16:uniqueId val="{00000001-B70D-451C-9330-5D1C58F678ED}"/>
              </c:ext>
            </c:extLst>
          </c:dPt>
          <c:dPt>
            <c:idx val="1"/>
            <c:bubble3D val="0"/>
            <c:explosion val="7"/>
            <c:spPr>
              <a:solidFill>
                <a:srgbClr val="47CFFF"/>
              </a:solidFill>
            </c:spPr>
            <c:extLst xmlns:c16r2="http://schemas.microsoft.com/office/drawing/2015/06/chart">
              <c:ext xmlns:c16="http://schemas.microsoft.com/office/drawing/2014/chart" uri="{C3380CC4-5D6E-409C-BE32-E72D297353CC}">
                <c16:uniqueId val="{00000003-B70D-451C-9330-5D1C58F678ED}"/>
              </c:ext>
            </c:extLst>
          </c:dPt>
          <c:dPt>
            <c:idx val="2"/>
            <c:bubble3D val="0"/>
            <c:explosion val="5"/>
            <c:spPr>
              <a:solidFill>
                <a:srgbClr val="FFFF47"/>
              </a:solidFill>
            </c:spPr>
            <c:extLst xmlns:c16r2="http://schemas.microsoft.com/office/drawing/2015/06/chart">
              <c:ext xmlns:c16="http://schemas.microsoft.com/office/drawing/2014/chart" uri="{C3380CC4-5D6E-409C-BE32-E72D297353CC}">
                <c16:uniqueId val="{00000005-B70D-451C-9330-5D1C58F678ED}"/>
              </c:ext>
            </c:extLst>
          </c:dPt>
          <c:dPt>
            <c:idx val="3"/>
            <c:bubble3D val="0"/>
            <c:explosion val="4"/>
            <c:spPr>
              <a:solidFill>
                <a:srgbClr val="25FF88"/>
              </a:solidFill>
            </c:spPr>
            <c:extLst xmlns:c16r2="http://schemas.microsoft.com/office/drawing/2015/06/chart">
              <c:ext xmlns:c16="http://schemas.microsoft.com/office/drawing/2014/chart" uri="{C3380CC4-5D6E-409C-BE32-E72D297353CC}">
                <c16:uniqueId val="{00000007-B70D-451C-9330-5D1C58F678ED}"/>
              </c:ext>
            </c:extLst>
          </c:dPt>
          <c:dLbls>
            <c:dLbl>
              <c:idx val="0"/>
              <c:layout>
                <c:manualLayout>
                  <c:x val="-7.2762214876214884E-2"/>
                  <c:y val="-2.2980959067828505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70D-451C-9330-5D1C58F678ED}"/>
                </c:ext>
              </c:extLst>
            </c:dLbl>
            <c:dLbl>
              <c:idx val="1"/>
              <c:layout>
                <c:manualLayout>
                  <c:x val="-8.1144730400919657E-2"/>
                  <c:y val="1.162375065204903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70D-451C-9330-5D1C58F678ED}"/>
                </c:ext>
              </c:extLst>
            </c:dLbl>
            <c:dLbl>
              <c:idx val="2"/>
              <c:layout>
                <c:manualLayout>
                  <c:x val="-7.2762214876214884E-2"/>
                  <c:y val="3.5375063003893585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70D-451C-9330-5D1C58F678ED}"/>
                </c:ext>
              </c:extLst>
            </c:dLbl>
            <c:dLbl>
              <c:idx val="3"/>
              <c:layout>
                <c:manualLayout>
                  <c:x val="-6.1585527509941861E-2"/>
                  <c:y val="6.6830568498713508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70D-451C-9330-5D1C58F678ED}"/>
                </c:ext>
              </c:extLst>
            </c:dLbl>
            <c:spPr>
              <a:noFill/>
              <a:ln>
                <a:noFill/>
              </a:ln>
              <a:effectLst/>
            </c:spPr>
            <c:txPr>
              <a:bodyPr/>
              <a:lstStyle/>
              <a:p>
                <a:pPr>
                  <a:defRPr sz="1600"/>
                </a:pPr>
                <a:endParaRPr lang="fr-FR"/>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'Prog cycle 4'!$P$6:$S$6</c:f>
              <c:strCache>
                <c:ptCount val="4"/>
                <c:pt idx="0">
                  <c:v>Champ 1</c:v>
                </c:pt>
                <c:pt idx="1">
                  <c:v>Champ 2</c:v>
                </c:pt>
                <c:pt idx="2">
                  <c:v>Champ 3</c:v>
                </c:pt>
                <c:pt idx="3">
                  <c:v>Champ 4</c:v>
                </c:pt>
              </c:strCache>
            </c:strRef>
          </c:cat>
          <c:val>
            <c:numRef>
              <c:f>'Prog cycle 4'!$P$7:$S$7</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8-B70D-451C-9330-5D1C58F678E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6831280705296459"/>
          <c:y val="0.20518936856123024"/>
          <c:w val="0.2989124436368531"/>
          <c:h val="0.57335614882971342"/>
        </c:manualLayout>
      </c:layout>
      <c:overlay val="0"/>
      <c:txPr>
        <a:bodyPr/>
        <a:lstStyle/>
        <a:p>
          <a:pPr>
            <a:defRPr sz="1400"/>
          </a:pPr>
          <a:endParaRPr lang="fr-FR"/>
        </a:p>
      </c:txPr>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aseline="0"/>
              <a:t>Domaines du socle</a:t>
            </a:r>
            <a:endParaRPr lang="en-US" sz="1600"/>
          </a:p>
        </c:rich>
      </c:tx>
      <c:layout>
        <c:manualLayout>
          <c:xMode val="edge"/>
          <c:yMode val="edge"/>
          <c:x val="0.18177156177156176"/>
          <c:y val="2.0632078524431025E-2"/>
        </c:manualLayout>
      </c:layout>
      <c:overlay val="1"/>
    </c:title>
    <c:autoTitleDeleted val="0"/>
    <c:plotArea>
      <c:layout>
        <c:manualLayout>
          <c:layoutTarget val="inner"/>
          <c:xMode val="edge"/>
          <c:yMode val="edge"/>
          <c:x val="9.4658070653789485E-4"/>
          <c:y val="0.24925830391890669"/>
          <c:w val="0.50941798941798944"/>
          <c:h val="0.7641269841269841"/>
        </c:manualLayout>
      </c:layout>
      <c:pieChart>
        <c:varyColors val="1"/>
        <c:ser>
          <c:idx val="0"/>
          <c:order val="0"/>
          <c:explosion val="3"/>
          <c:dPt>
            <c:idx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75D5-4BAE-9893-064919B66F84}"/>
              </c:ext>
            </c:extLst>
          </c:dPt>
          <c:dPt>
            <c:idx val="1"/>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3-75D5-4BAE-9893-064919B66F84}"/>
              </c:ext>
            </c:extLst>
          </c:dPt>
          <c:dPt>
            <c:idx val="2"/>
            <c:bubble3D val="0"/>
            <c:spPr>
              <a:solidFill>
                <a:schemeClr val="accent1">
                  <a:lumMod val="60000"/>
                  <a:lumOff val="40000"/>
                </a:schemeClr>
              </a:solidFill>
            </c:spPr>
            <c:extLst xmlns:c16r2="http://schemas.microsoft.com/office/drawing/2015/06/chart">
              <c:ext xmlns:c16="http://schemas.microsoft.com/office/drawing/2014/chart" uri="{C3380CC4-5D6E-409C-BE32-E72D297353CC}">
                <c16:uniqueId val="{00000005-75D5-4BAE-9893-064919B66F84}"/>
              </c:ext>
            </c:extLst>
          </c:dPt>
          <c:dPt>
            <c:idx val="3"/>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07-75D5-4BAE-9893-064919B66F84}"/>
              </c:ext>
            </c:extLst>
          </c:dPt>
          <c:dPt>
            <c:idx val="4"/>
            <c:bubble3D val="0"/>
            <c:spPr>
              <a:solidFill>
                <a:schemeClr val="bg2">
                  <a:lumMod val="75000"/>
                </a:schemeClr>
              </a:solidFill>
            </c:spPr>
            <c:extLst xmlns:c16r2="http://schemas.microsoft.com/office/drawing/2015/06/chart">
              <c:ext xmlns:c16="http://schemas.microsoft.com/office/drawing/2014/chart" uri="{C3380CC4-5D6E-409C-BE32-E72D297353CC}">
                <c16:uniqueId val="{00000009-75D5-4BAE-9893-064919B66F84}"/>
              </c:ext>
            </c:extLst>
          </c:dPt>
          <c:dLbls>
            <c:spPr>
              <a:noFill/>
              <a:ln>
                <a:noFill/>
              </a:ln>
              <a:effectLst/>
            </c:spPr>
            <c:txPr>
              <a:bodyPr/>
              <a:lstStyle/>
              <a:p>
                <a:pPr>
                  <a:defRPr sz="1600"/>
                </a:pPr>
                <a:endParaRPr lang="fr-FR"/>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'Prog cycle 4'!$AG$6:$AK$6</c:f>
              <c:strCache>
                <c:ptCount val="5"/>
                <c:pt idx="0">
                  <c:v>Domaine 1</c:v>
                </c:pt>
                <c:pt idx="1">
                  <c:v>Domaine 2</c:v>
                </c:pt>
                <c:pt idx="2">
                  <c:v>Domaine 3</c:v>
                </c:pt>
                <c:pt idx="3">
                  <c:v>Domaine 4</c:v>
                </c:pt>
                <c:pt idx="4">
                  <c:v>Domaine 5</c:v>
                </c:pt>
              </c:strCache>
            </c:strRef>
          </c:cat>
          <c:val>
            <c:numRef>
              <c:f>'Prog cycle 4'!$AG$7:$AK$7</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75D5-4BAE-9893-064919B66F84}"/>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076574344290893"/>
          <c:y val="0.29070683872849229"/>
          <c:w val="0.34256777343391515"/>
          <c:h val="0.41858595800524934"/>
        </c:manualLayout>
      </c:layout>
      <c:overlay val="0"/>
      <c:txPr>
        <a:bodyPr/>
        <a:lstStyle/>
        <a:p>
          <a:pPr>
            <a:defRPr sz="1200"/>
          </a:pPr>
          <a:endParaRPr lang="fr-FR"/>
        </a:p>
      </c:txPr>
    </c:legend>
    <c:plotVisOnly val="0"/>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19049</xdr:rowOff>
    </xdr:from>
    <xdr:to>
      <xdr:col>15</xdr:col>
      <xdr:colOff>590550</xdr:colOff>
      <xdr:row>38</xdr:row>
      <xdr:rowOff>38100</xdr:rowOff>
    </xdr:to>
    <xdr:sp macro="" textlink="">
      <xdr:nvSpPr>
        <xdr:cNvPr id="2" name="ZoneTexte 1"/>
        <xdr:cNvSpPr txBox="1"/>
      </xdr:nvSpPr>
      <xdr:spPr>
        <a:xfrm>
          <a:off x="9525" y="19049"/>
          <a:ext cx="12011025" cy="7258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200" b="1" u="sng" baseline="0">
              <a:solidFill>
                <a:schemeClr val="dk1"/>
              </a:solidFill>
              <a:effectLst/>
              <a:latin typeface="+mn-lt"/>
              <a:ea typeface="+mn-ea"/>
              <a:cs typeface="+mn-cs"/>
            </a:rPr>
            <a:t>Les feuilles de ce fichier sont des outils destinés exclusivement à vous aider à faire votre programmation, et à en vérifier la cohérence au regard des recommandations données pour permettre la validation du socle commun de connaissances, de compétences et de culture (S4C).  A vous de déterminer si cela peut vous aider... </a:t>
          </a:r>
        </a:p>
        <a:p>
          <a:pPr marL="0" marR="0" indent="0" defTabSz="914400" eaLnBrk="1" fontAlgn="auto" latinLnBrk="0" hangingPunct="1">
            <a:lnSpc>
              <a:spcPct val="100000"/>
            </a:lnSpc>
            <a:spcBef>
              <a:spcPts val="0"/>
            </a:spcBef>
            <a:spcAft>
              <a:spcPts val="0"/>
            </a:spcAft>
            <a:buClrTx/>
            <a:buSzTx/>
            <a:buFontTx/>
            <a:buNone/>
            <a:tabLst/>
            <a:defRPr/>
          </a:pPr>
          <a:endParaRPr lang="fr-FR" sz="1200" b="1"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1400" b="0" u="sng"/>
            <a:t>--&gt; Aide de la feuille </a:t>
          </a:r>
          <a:r>
            <a:rPr lang="fr-FR" sz="1400" b="1" u="sng"/>
            <a:t>"Prog cycle 4"</a:t>
          </a:r>
          <a:r>
            <a:rPr lang="fr-FR" sz="1400" b="1" u="none"/>
            <a:t> </a:t>
          </a:r>
          <a:r>
            <a:rPr lang="fr-FR" sz="1400" b="0" u="none"/>
            <a:t>: </a:t>
          </a:r>
        </a:p>
        <a:p>
          <a:pPr eaLnBrk="1" fontAlgn="auto" latinLnBrk="0" hangingPunct="1"/>
          <a:r>
            <a:rPr lang="fr-FR" sz="1400" b="0" baseline="0">
              <a:solidFill>
                <a:schemeClr val="dk1"/>
              </a:solidFill>
              <a:effectLst/>
              <a:latin typeface="+mn-lt"/>
              <a:ea typeface="+mn-ea"/>
              <a:cs typeface="+mn-cs"/>
            </a:rPr>
            <a:t>A</a:t>
          </a:r>
          <a:r>
            <a:rPr lang="fr-FR" sz="1100" b="0" baseline="0">
              <a:solidFill>
                <a:schemeClr val="dk1"/>
              </a:solidFill>
              <a:effectLst/>
              <a:latin typeface="+mn-lt"/>
              <a:ea typeface="+mn-ea"/>
              <a:cs typeface="+mn-cs"/>
            </a:rPr>
            <a:t>u fur et à mesure du remplissage de cette feuille, des cellules vont se colorer et des camemberts vont s'y dessiner. </a:t>
          </a:r>
        </a:p>
        <a:p>
          <a:pPr eaLnBrk="1" fontAlgn="auto" latinLnBrk="0" hangingPunct="1"/>
          <a:endParaRPr lang="fr-FR" sz="1200" b="0" u="none"/>
        </a:p>
        <a:p>
          <a:r>
            <a:rPr lang="fr-FR" sz="1200" b="0" u="none"/>
            <a:t>Vous rentrerez votre programmation</a:t>
          </a:r>
          <a:r>
            <a:rPr lang="fr-FR" sz="1200" b="0" u="none" baseline="0"/>
            <a:t> </a:t>
          </a:r>
          <a:r>
            <a:rPr lang="fr-FR" sz="1200" b="0" u="none"/>
            <a:t>en complétant</a:t>
          </a:r>
          <a:r>
            <a:rPr lang="fr-FR" sz="1200" b="0" u="none" baseline="0"/>
            <a:t> :</a:t>
          </a:r>
          <a:endParaRPr lang="fr-FR" sz="1200" b="0" u="none"/>
        </a:p>
        <a:p>
          <a:r>
            <a:rPr lang="fr-FR" sz="1200" b="0" u="none"/>
            <a:t>	1°</a:t>
          </a:r>
          <a:r>
            <a:rPr lang="fr-FR" sz="1200" b="0" u="none" baseline="0"/>
            <a:t> : lignes 13-17-21 --&gt; le champ d'apprentissage (CA) (champ 1, champ 2, champ 3 ou champ 4 à choisir dans la liste déroulante),</a:t>
          </a:r>
        </a:p>
        <a:p>
          <a:r>
            <a:rPr lang="fr-FR" sz="1200" b="0" u="none" baseline="0"/>
            <a:t>	2° : lignes 14-18-22 --&gt; l'APSA  qui se rapporte au champ d'apprentissage désigné (demi fond, natation, course d'orientation...),</a:t>
          </a:r>
        </a:p>
        <a:p>
          <a:r>
            <a:rPr lang="fr-FR" sz="1200" b="0" u="none" baseline="0"/>
            <a:t>	3° : lignes 15-19-23 --&gt; les numéros des attendus de fin de cycle (AFC) retenus pour l'APSA désignée selon son champ d'apprentissage (champ 1 : AFC 11/12/13/14/15... pour vous faciliter la tâche les AFC de chaque CA sont précisés dans la ligne 29 du tableau situé sous la programmation. Mode de lecture : 11 pour 1.1 (1 pour CA n°1 / 1 pour AFC n°1) - 23 pour 2.3 (2 pour CA n°2 / 3 pour AFC n°3...)).</a:t>
          </a:r>
        </a:p>
        <a:p>
          <a:r>
            <a:rPr lang="fr-FR" sz="1200" b="0" u="none" baseline="0"/>
            <a:t>	4° : lignes 16-17-24 --&gt; les numéros des éléments signifiants (ES) travaillés dans l'APSA désignée en rapport avec les domaines du socle (ES 11/14 du domaine 1, ES 21/22/23 du domaine... </a:t>
          </a:r>
          <a:r>
            <a:rPr lang="fr-FR" sz="1100" b="0" baseline="0">
              <a:solidFill>
                <a:schemeClr val="dk1"/>
              </a:solidFill>
              <a:effectLst/>
              <a:latin typeface="+mn-lt"/>
              <a:ea typeface="+mn-ea"/>
              <a:cs typeface="+mn-cs"/>
            </a:rPr>
            <a:t>pour vous faciliter la tâche les ES de chaque domaine sont précisés dans la ligne  29 du tableau situé sous la programmation. Mode de lecture : 14 pour 1.4 (1 pour Domaine n°1 / 4 pour ES n°4 - 32 pour 3.2 (3 pour Domaine n°3</a:t>
          </a:r>
          <a:r>
            <a:rPr lang="fr-FR" sz="1200" b="0" u="none" baseline="0">
              <a:solidFill>
                <a:schemeClr val="dk1"/>
              </a:solidFill>
              <a:effectLst/>
              <a:latin typeface="+mn-lt"/>
              <a:ea typeface="+mn-ea"/>
              <a:cs typeface="+mn-cs"/>
            </a:rPr>
            <a:t> / 2 pour ES n°2))</a:t>
          </a:r>
          <a:r>
            <a:rPr lang="fr-FR" sz="1200" b="0" u="none" baseline="0"/>
            <a:t>.</a:t>
          </a:r>
        </a:p>
        <a:p>
          <a:endParaRPr lang="fr-FR" sz="1200" b="0" u="none" baseline="0"/>
        </a:p>
        <a:p>
          <a:r>
            <a:rPr lang="fr-FR" sz="1200" b="0" u="none" baseline="0"/>
            <a:t>- Le camembert "champs d'apprentissage" vérifie la répartition des CA dans votre programmation.</a:t>
          </a:r>
        </a:p>
        <a:p>
          <a:r>
            <a:rPr lang="fr-FR" sz="1200" b="0" u="none" baseline="0"/>
            <a:t>- Le camembert "domaines du socle" vérifie, grâce aux numéros des éléments signifiants renseignés, la répartition des domaines du socle dans votre programmation.</a:t>
          </a:r>
        </a:p>
        <a:p>
          <a:r>
            <a:rPr lang="fr-FR" sz="1200" b="0" u="none" baseline="0"/>
            <a:t>- Le tableau des champs d'apprentissage comporte ligne 29, des cellules qui répertorient tous les attendus de fin de cycle rattachés à un champ d'apprentissage spécifique. Lorsque le numéro d'un attendu de fin de cycle a été inscrit au moins 1 fois sous une APSA, la cellule de cet AFC se colore de la couleur du champ d'apprentissage auquel il appartient. L'idéal étant que toutes les cellules des champs d'apprentissage soient colorées (champ 1 en rouge / champ 2 en bleu...).</a:t>
          </a:r>
        </a:p>
        <a:p>
          <a:r>
            <a:rPr lang="fr-FR" sz="1200" b="0" u="none" baseline="0"/>
            <a:t>- Le tableau des domaines comporte ligne 29, des cellules qui répertorient tous les éléments signifiants destinés à spécifier ce domaine. Lorsqu'un élément signifiant a été inscrit au moins 2 fois sous 2 APSA différentes, la cellule de cet ES se colore de la couleur du domaine auquel il appartient. L'objectif étant que toutes les cellules soient colorées (domaine 1 en vert...).</a:t>
          </a:r>
        </a:p>
        <a:p>
          <a:endParaRPr lang="fr-FR" sz="1300" b="0" u="none" baseline="0"/>
        </a:p>
        <a:p>
          <a:endParaRPr lang="fr-FR" sz="1200" b="0" u="none"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136072</xdr:colOff>
      <xdr:row>6</xdr:row>
      <xdr:rowOff>394606</xdr:rowOff>
    </xdr:from>
    <xdr:to>
      <xdr:col>54</xdr:col>
      <xdr:colOff>312965</xdr:colOff>
      <xdr:row>15</xdr:row>
      <xdr:rowOff>223476</xdr:rowOff>
    </xdr:to>
    <xdr:graphicFrame macro="">
      <xdr:nvGraphicFramePr>
        <xdr:cNvPr id="3" name="Graphique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108857</xdr:colOff>
      <xdr:row>15</xdr:row>
      <xdr:rowOff>266700</xdr:rowOff>
    </xdr:from>
    <xdr:to>
      <xdr:col>54</xdr:col>
      <xdr:colOff>285750</xdr:colOff>
      <xdr:row>23</xdr:row>
      <xdr:rowOff>27214</xdr:rowOff>
    </xdr:to>
    <xdr:graphicFrame macro="">
      <xdr:nvGraphicFramePr>
        <xdr:cNvPr id="4" name="Graphique 3">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
  <sheetViews>
    <sheetView showGridLines="0" workbookViewId="0">
      <selection activeCell="S14" sqref="S14"/>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BF33"/>
  <sheetViews>
    <sheetView showGridLines="0" tabSelected="1" zoomScale="60" zoomScaleNormal="60" workbookViewId="0">
      <selection activeCell="Q15" sqref="Q15"/>
    </sheetView>
  </sheetViews>
  <sheetFormatPr baseColWidth="10" defaultRowHeight="15" x14ac:dyDescent="0.25"/>
  <cols>
    <col min="1" max="4" width="10.140625" customWidth="1"/>
    <col min="5" max="55" width="5.28515625" customWidth="1"/>
    <col min="56" max="56" width="3.7109375" customWidth="1"/>
    <col min="57" max="57" width="5" bestFit="1" customWidth="1"/>
    <col min="58" max="68" width="3.7109375" customWidth="1"/>
  </cols>
  <sheetData>
    <row r="1" spans="1:57" ht="33.75" customHeight="1" x14ac:dyDescent="0.25">
      <c r="A1" s="43" t="s">
        <v>141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5" t="s">
        <v>155</v>
      </c>
      <c r="AO1" s="45"/>
      <c r="AP1" s="45"/>
      <c r="AQ1" s="45"/>
      <c r="AR1" s="45"/>
      <c r="AS1" s="45"/>
      <c r="AT1" s="45"/>
      <c r="AU1" s="45"/>
      <c r="AV1" s="45"/>
      <c r="AW1" s="45"/>
      <c r="AX1" s="45"/>
      <c r="AY1" s="45"/>
      <c r="AZ1" s="45"/>
      <c r="BA1" s="45"/>
      <c r="BB1" s="45"/>
      <c r="BC1" s="46"/>
    </row>
    <row r="2" spans="1:57" ht="39.75" customHeight="1" thickBot="1" x14ac:dyDescent="0.3">
      <c r="A2" s="147" t="s">
        <v>145</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9"/>
    </row>
    <row r="3" spans="1:57" ht="21" x14ac:dyDescent="0.35">
      <c r="A3" s="24"/>
      <c r="B3" s="25"/>
      <c r="C3" s="25"/>
      <c r="D3" s="25"/>
      <c r="E3" s="26"/>
      <c r="F3" s="26"/>
      <c r="G3" s="26"/>
      <c r="H3" s="26"/>
      <c r="I3" s="26"/>
      <c r="J3" s="26"/>
      <c r="K3" s="26"/>
      <c r="L3" s="26"/>
      <c r="M3" s="26"/>
      <c r="N3" s="26"/>
      <c r="O3" s="26"/>
      <c r="P3" s="25"/>
      <c r="Q3" s="25"/>
      <c r="R3" s="25"/>
      <c r="S3" s="25"/>
      <c r="T3" s="25"/>
      <c r="U3" s="26"/>
      <c r="V3" s="26"/>
      <c r="W3" s="26"/>
      <c r="X3" s="26"/>
      <c r="Y3" s="26"/>
      <c r="Z3" s="26"/>
      <c r="AA3" s="26"/>
      <c r="AB3" s="26"/>
      <c r="AC3" s="26"/>
      <c r="AD3" s="26"/>
      <c r="AE3" s="26"/>
      <c r="AF3" s="26"/>
      <c r="AG3" s="26"/>
      <c r="AH3" s="26"/>
      <c r="AI3" s="26"/>
      <c r="AJ3" s="26"/>
      <c r="AK3" s="26"/>
      <c r="AL3" s="26"/>
      <c r="AM3" s="26"/>
      <c r="AN3" s="26"/>
      <c r="AO3" s="26"/>
      <c r="AP3" s="26"/>
      <c r="AQ3" s="26"/>
      <c r="AR3" s="26"/>
      <c r="AS3" s="25"/>
      <c r="AT3" s="25"/>
      <c r="AU3" s="25"/>
      <c r="AV3" s="25"/>
      <c r="AW3" s="25"/>
      <c r="AX3" s="25"/>
      <c r="AY3" s="25"/>
      <c r="AZ3" s="25"/>
      <c r="BA3" s="25"/>
      <c r="BB3" s="25"/>
      <c r="BC3" s="25"/>
    </row>
    <row r="4" spans="1:57" ht="37.5" hidden="1" customHeight="1" x14ac:dyDescent="0.35">
      <c r="A4" s="25"/>
      <c r="B4" s="105" t="s">
        <v>1</v>
      </c>
      <c r="C4" s="27"/>
      <c r="D4" s="28" t="s">
        <v>2</v>
      </c>
      <c r="E4" s="29" t="str">
        <f>IF(E20="Champ 1",1,IF(E20="Champ 2",2,IF(E20="Champ 3",3,IF(E20="Champ 4",4,IF(E20="","")))))</f>
        <v/>
      </c>
      <c r="F4" s="29" t="str">
        <f>IF(J20="Champ 1",1,IF(J20="Champ 2",2,IF(J20="Champ 3",3,IF(J20="Champ 4",4,IF(J20="","")))))</f>
        <v/>
      </c>
      <c r="G4" s="29" t="str">
        <f>IF(O20="Champ 1",1,IF(O20="Champ 2",2,IF(O20="Champ 3",3,IF(O20="Champ 4",4,IF(O20="","")))))</f>
        <v/>
      </c>
      <c r="H4" s="29" t="str">
        <f>IF(T20="Champ 1",1,IF(T20="Champ 2",2,IF(T20="Champ 3",3,IF(T20="Champ 4",4,IF(T20="","")))))</f>
        <v/>
      </c>
      <c r="I4" s="29" t="str">
        <f>IF(Y20="Champ 1",1,IF(Y20="Champ 2",2,IF(Y20="Champ 3",3,IF(Y20="Champ 4",4,IF(AD20="","")))))</f>
        <v/>
      </c>
      <c r="J4" s="29" t="str">
        <f>IF(AD20="Champ 1",1,IF(AD20="Champ 2",2,IF(AD20="Champ 3",3,IF(AD20="Champ 4",4,IF(AD20="","")))))</f>
        <v/>
      </c>
      <c r="K4" s="29" t="str">
        <f>IF(AI20="Champ 1",1,IF(AI20="Champ 2",2,IF(AI20="Champ 3",3,IF(AI20="Champ 4",4,IF(AI20="","")))))</f>
        <v/>
      </c>
      <c r="L4" s="29" t="str">
        <f>IF(AN20="Champ 1",1,IF(AN20="Champ 2",2,IF(AN20="Champ 3",3,IF(AN20="Champ 4",4,IF(AN20="","")))))</f>
        <v/>
      </c>
      <c r="M4" s="26"/>
      <c r="N4" s="26"/>
      <c r="O4" s="102"/>
      <c r="P4" s="102"/>
      <c r="Q4" s="102"/>
      <c r="R4" s="102"/>
      <c r="S4" s="102"/>
      <c r="T4" s="25"/>
      <c r="U4" s="26"/>
      <c r="V4" s="26"/>
      <c r="W4" s="107" t="s">
        <v>3</v>
      </c>
      <c r="X4" s="26"/>
      <c r="Y4" s="26" t="s">
        <v>4</v>
      </c>
      <c r="Z4" s="28">
        <f>SUMIF($E$23:$AR$23,14)/14+SUMIF($E$23:$AR$23,11)/11</f>
        <v>0</v>
      </c>
      <c r="AA4" s="28">
        <f>SUMIF($E$23:$AR$23,21)/21+SUMIF($E$23:$AR$23,22)/22+SUMIF($E$23:$AR$23,23)/23</f>
        <v>0</v>
      </c>
      <c r="AB4" s="28">
        <f>SUMIF($E$23:$AR$23,31)/31+SUMIF($E$23:$AR$23,32)/32</f>
        <v>0</v>
      </c>
      <c r="AC4" s="28">
        <f>SUMIF($E$23:$AR$23,41)/41</f>
        <v>0</v>
      </c>
      <c r="AD4" s="28">
        <f>SUMIF($E$23:$AR$23,51)/51</f>
        <v>0</v>
      </c>
      <c r="AE4" s="26"/>
      <c r="AF4" s="26"/>
      <c r="AG4" s="26"/>
      <c r="AH4" s="26"/>
      <c r="AI4" s="26"/>
      <c r="AJ4" s="26"/>
      <c r="AK4" s="26"/>
      <c r="AL4" s="26"/>
      <c r="AM4" s="26"/>
      <c r="AN4" s="26"/>
      <c r="AO4" s="26"/>
      <c r="AP4" s="26"/>
      <c r="AQ4" s="26"/>
      <c r="AR4" s="26"/>
      <c r="AS4" s="25"/>
      <c r="AT4" s="25"/>
      <c r="AU4" s="25"/>
      <c r="AV4" s="25" t="s">
        <v>131</v>
      </c>
      <c r="AW4" s="25"/>
      <c r="AX4" s="25"/>
      <c r="AY4" s="25"/>
      <c r="AZ4" s="25"/>
      <c r="BA4" s="25"/>
      <c r="BB4" s="25"/>
      <c r="BC4" s="25"/>
    </row>
    <row r="5" spans="1:57" ht="21" hidden="1" x14ac:dyDescent="0.35">
      <c r="A5" s="25"/>
      <c r="B5" s="105"/>
      <c r="C5" s="27"/>
      <c r="D5" s="28" t="s">
        <v>5</v>
      </c>
      <c r="E5" s="29" t="str">
        <f>IF(E16="Champ 1",1,IF(E16="Champ 2",2,IF(E16="Champ 3",3,IF(E16="Champ 4",4,IF(E16="","")))))</f>
        <v/>
      </c>
      <c r="F5" s="29" t="str">
        <f>IF(J16="Champ 1",1,IF(J16="Champ 2",2,IF(J16="Champ 3",3,IF(J16="Champ 4",4,IF(J16="","")))))</f>
        <v/>
      </c>
      <c r="G5" s="29" t="str">
        <f>IF(O16="Champ 1",1,IF(O16="Champ 2",2,IF(O16="Champ 3",3,IF(O16="Champ 4",4,IF(O16="","")))))</f>
        <v/>
      </c>
      <c r="H5" s="29" t="str">
        <f>IF(T16="Champ 1",1,IF(T16="Champ 2",2,IF(T16="Champ 3",3,IF(T16="Champ 4",4,IF(T16="","")))))</f>
        <v/>
      </c>
      <c r="I5" s="29" t="str">
        <f>IF(Y16="Champ 1",1,IF(Y16="Champ 2",2,IF(Y16="Champ 3",3,IF(Y16="Champ 4",4,IF(AD16="","")))))</f>
        <v/>
      </c>
      <c r="J5" s="29" t="str">
        <f>IF(AD16="Champ 1",1,IF(AD16="Champ 2",2,IF(AD16="Champ 3",3,IF(AD16="Champ 4",4,IF(AD16="","")))))</f>
        <v/>
      </c>
      <c r="K5" s="29" t="str">
        <f>IF(AI16="Champ 1",1,IF(AI16="Champ 2",2,IF(AI16="Champ 3",3,IF(AI16="Champ 4",4,IF(AI16="","")))))</f>
        <v/>
      </c>
      <c r="L5" s="29" t="str">
        <f>IF(AN16="Champ 1",1,IF(AN16="Champ 2",2,IF(AN16="Champ 3",3,IF(AN16="Champ 4",4,IF(AN16="","")))))</f>
        <v/>
      </c>
      <c r="M5" s="26"/>
      <c r="N5" s="26"/>
      <c r="O5" s="102"/>
      <c r="P5" s="102"/>
      <c r="Q5" s="102"/>
      <c r="R5" s="102"/>
      <c r="S5" s="102"/>
      <c r="T5" s="25"/>
      <c r="U5" s="26"/>
      <c r="V5" s="26"/>
      <c r="W5" s="107"/>
      <c r="X5" s="26"/>
      <c r="Y5" s="26" t="s">
        <v>6</v>
      </c>
      <c r="Z5" s="28">
        <f>SUMIF($E$19:$AR$19,14)/14+SUMIF($E$19:$AR$19,11)/11</f>
        <v>0</v>
      </c>
      <c r="AA5" s="28">
        <f>SUMIF($F$19:$AS$19,21)/21+SUMIF($E$19:$AR$19,22)/22+SUMIF($E$19:$AR$19,23)/23</f>
        <v>0</v>
      </c>
      <c r="AB5" s="28">
        <f>SUMIF($E$19:$AR$19,31)/31+SUMIF($E$19:$AR$19,32)/32</f>
        <v>0</v>
      </c>
      <c r="AC5" s="28">
        <f>SUMIF($E$19:$AR$19,41)/41</f>
        <v>0</v>
      </c>
      <c r="AD5" s="28">
        <f>SUMIF($E$19:$AR$19,51)/51</f>
        <v>0</v>
      </c>
      <c r="AE5" s="26"/>
      <c r="AF5" s="26"/>
      <c r="AG5" s="26"/>
      <c r="AH5" s="26"/>
      <c r="AI5" s="26"/>
      <c r="AJ5" s="26"/>
      <c r="AK5" s="26"/>
      <c r="AL5" s="26"/>
      <c r="AM5" s="26"/>
      <c r="AN5" s="26"/>
      <c r="AO5" s="26"/>
      <c r="AP5" s="26"/>
      <c r="AQ5" s="26"/>
      <c r="AR5" s="26"/>
      <c r="AS5" s="25"/>
      <c r="AT5" s="30"/>
      <c r="AU5" s="31" t="s">
        <v>132</v>
      </c>
      <c r="AV5" s="30">
        <f>SUM(SUMIF(E15:AR15,11),SUMIF(E19:AR19,11),SUMIF(E23:AR23,11))</f>
        <v>0</v>
      </c>
      <c r="AW5" s="30" t="s">
        <v>134</v>
      </c>
      <c r="AX5" s="30"/>
      <c r="AY5" s="30">
        <f>SUM(SUMIF(E15:AR15,21),SUMIF(E19:AR19,21),SUMIF(E23:AR23,21))</f>
        <v>0</v>
      </c>
      <c r="AZ5" s="30" t="s">
        <v>137</v>
      </c>
      <c r="BA5" s="30"/>
      <c r="BB5" s="30">
        <f>SUM(SUMIF(E15:AR15,31),SUMIF(E19:AR19,31),SUMIF(E23:AR23,31))</f>
        <v>0</v>
      </c>
      <c r="BC5" s="30" t="s">
        <v>139</v>
      </c>
      <c r="BD5" s="23"/>
      <c r="BE5" s="23">
        <f>SUM(SUMIF(E15:AR15,41),SUMIF(E19:AR19,41),SUMIF(E23:AR23,41))</f>
        <v>0</v>
      </c>
    </row>
    <row r="6" spans="1:57" ht="21" hidden="1" x14ac:dyDescent="0.35">
      <c r="A6" s="25"/>
      <c r="B6" s="105"/>
      <c r="C6" s="27"/>
      <c r="D6" s="28" t="s">
        <v>7</v>
      </c>
      <c r="E6" s="29" t="str">
        <f>IF(E12="Champ 1",1,IF(E12="Champ 2",2,IF(E12="Champ 3",3,IF(E12="Champ 4",4,IF(E12="","")))))</f>
        <v/>
      </c>
      <c r="F6" s="29" t="str">
        <f>IF(J12="Champ 1",1,IF(J12="Champ 2",2,IF(J12="Champ 3",3,IF(J12="Champ 4",4,IF(J12="","")))))</f>
        <v/>
      </c>
      <c r="G6" s="29" t="str">
        <f>IF(O12="Champ 1",1,IF(O12="Champ 2",2,IF(O12="Champ 3",3,IF(O12="Champ 4",4,IF(O12="","")))))</f>
        <v/>
      </c>
      <c r="H6" s="29" t="str">
        <f>IF(T12="Champ 1",1,IF(T12="Champ 2",2,IF(T12="Champ 3",3,IF(T12="Champ 4",4,IF(T12="","")))))</f>
        <v/>
      </c>
      <c r="I6" s="29" t="str">
        <f>IF(Y12="Champ 1",1,IF(Y12="Champ 2",2,IF(Y12="Champ 3",3,IF(Y12="Champ 4",4,IF(AD12="","")))))</f>
        <v/>
      </c>
      <c r="J6" s="29" t="str">
        <f>IF(AD12="Champ 1",1,IF(AD12="Champ 2",2,IF(AD12="Champ 3",3,IF(AD12="Champ 4",4,IF(AD12="","")))))</f>
        <v/>
      </c>
      <c r="K6" s="29" t="str">
        <f>IF(AI12="Champ 1",1,IF(AI12="Champ 2",2,IF(AI12="Champ 3",3,IF(AI12="Champ 4",4,IF(AI12="","")))))</f>
        <v/>
      </c>
      <c r="L6" s="29" t="str">
        <f>IF(AN12="Champ 1",1,IF(AN12="Champ 2",2,IF(AN12="Champ 3",3,IF(AN12="Champ 4",4,IF(AN12="","")))))</f>
        <v/>
      </c>
      <c r="M6" s="26"/>
      <c r="N6" s="26"/>
      <c r="O6" s="32"/>
      <c r="P6" s="28" t="s">
        <v>8</v>
      </c>
      <c r="Q6" s="28" t="s">
        <v>9</v>
      </c>
      <c r="R6" s="28" t="s">
        <v>10</v>
      </c>
      <c r="S6" s="28" t="s">
        <v>11</v>
      </c>
      <c r="T6" s="25"/>
      <c r="U6" s="26"/>
      <c r="V6" s="26"/>
      <c r="W6" s="107"/>
      <c r="X6" s="25"/>
      <c r="Y6" s="25" t="s">
        <v>12</v>
      </c>
      <c r="Z6" s="28">
        <f>SUMIF($E$15:$AR$15,14)/14+SUMIF($E$15:$AR$15,11)/11</f>
        <v>0</v>
      </c>
      <c r="AA6" s="28">
        <f>SUMIF($E$15:$AR$15,21)/21+SUMIF($E$15:$AR$15,22)/22+SUMIF($E$15:$AR$15,23)/23</f>
        <v>0</v>
      </c>
      <c r="AB6" s="28">
        <f>SUMIF($E$15:$AR$15,32)/32+SUMIF($E$15:$AR$15,31)/31</f>
        <v>0</v>
      </c>
      <c r="AC6" s="28">
        <f>SUMIF($E$15:$AR$15,41)/41</f>
        <v>0</v>
      </c>
      <c r="AD6" s="28">
        <f>SUMIF($E$15:$AR$15,51)/51</f>
        <v>0</v>
      </c>
      <c r="AE6" s="26"/>
      <c r="AF6" s="26"/>
      <c r="AG6" s="26" t="s">
        <v>13</v>
      </c>
      <c r="AH6" s="26" t="s">
        <v>14</v>
      </c>
      <c r="AI6" s="26" t="s">
        <v>15</v>
      </c>
      <c r="AJ6" s="26" t="s">
        <v>16</v>
      </c>
      <c r="AK6" s="26" t="s">
        <v>27</v>
      </c>
      <c r="AL6" s="26"/>
      <c r="AM6" s="26"/>
      <c r="AN6" s="26"/>
      <c r="AO6" s="26"/>
      <c r="AP6" s="26"/>
      <c r="AQ6" s="26"/>
      <c r="AR6" s="26"/>
      <c r="AS6" s="25"/>
      <c r="AT6" s="30"/>
      <c r="AU6" s="31" t="s">
        <v>133</v>
      </c>
      <c r="AV6" s="30">
        <f>SUM(SUMIF(E15:AR15,14),SUMIF(E19:AR19,14),SUMIF(E23:AR23,14))</f>
        <v>0</v>
      </c>
      <c r="AW6" s="30" t="s">
        <v>135</v>
      </c>
      <c r="AX6" s="30"/>
      <c r="AY6" s="30">
        <f>SUM(SUMIF(E15:AR15,22),SUMIF(E19:AR19,22),SUMIF(E23:AR23,22))</f>
        <v>0</v>
      </c>
      <c r="AZ6" s="30" t="s">
        <v>138</v>
      </c>
      <c r="BA6" s="30"/>
      <c r="BB6" s="30">
        <f>SUM(SUMIF(E15:AR15,32),SUMIF(E19:AR19,32),SUMIF(E23:AR23,32))</f>
        <v>0</v>
      </c>
      <c r="BC6" s="30" t="s">
        <v>140</v>
      </c>
      <c r="BD6" s="23"/>
      <c r="BE6" s="23">
        <f>SUM(SUMIF(E15:AR15,51),SUMIF(E19:AR19,51),SUMIF(E23:AR23,51))</f>
        <v>0</v>
      </c>
    </row>
    <row r="7" spans="1:57" ht="39.75" hidden="1" customHeight="1" x14ac:dyDescent="0.25">
      <c r="A7" s="25"/>
      <c r="B7" s="106"/>
      <c r="C7" s="33"/>
      <c r="D7" s="34" t="s">
        <v>17</v>
      </c>
      <c r="E7" s="29"/>
      <c r="F7" s="29"/>
      <c r="G7" s="29"/>
      <c r="H7" s="29"/>
      <c r="I7" s="29"/>
      <c r="J7" s="29"/>
      <c r="K7" s="29"/>
      <c r="L7" s="29"/>
      <c r="M7" s="25"/>
      <c r="N7" s="25"/>
      <c r="O7" s="35" t="s">
        <v>18</v>
      </c>
      <c r="P7" s="28">
        <f>COUNTIF($E$4:$L$7,1)</f>
        <v>0</v>
      </c>
      <c r="Q7" s="28">
        <f>COUNTIF($E$4:$L$7,2)</f>
        <v>0</v>
      </c>
      <c r="R7" s="28">
        <f>COUNTIF($E$4:$L$7,3)</f>
        <v>0</v>
      </c>
      <c r="S7" s="28">
        <f>COUNTIF($E$4:$L$7,4)</f>
        <v>0</v>
      </c>
      <c r="T7" s="25"/>
      <c r="U7" s="25"/>
      <c r="V7" s="25"/>
      <c r="W7" s="108"/>
      <c r="X7" s="25"/>
      <c r="Y7" s="25" t="s">
        <v>19</v>
      </c>
      <c r="Z7" s="28"/>
      <c r="AA7" s="28"/>
      <c r="AB7" s="28"/>
      <c r="AC7" s="28"/>
      <c r="AD7" s="28"/>
      <c r="AE7" s="25"/>
      <c r="AF7" s="25"/>
      <c r="AG7" s="28">
        <f>SUM(Z4:Z7)</f>
        <v>0</v>
      </c>
      <c r="AH7" s="28">
        <f>SUM(AA4:AA7)</f>
        <v>0</v>
      </c>
      <c r="AI7" s="28">
        <f>SUM(AB4:AB7)</f>
        <v>0</v>
      </c>
      <c r="AJ7" s="28">
        <f>SUM(AC4:AC7)</f>
        <v>0</v>
      </c>
      <c r="AK7" s="28">
        <f>SUM(AD4:AD7)</f>
        <v>0</v>
      </c>
      <c r="AL7" s="25"/>
      <c r="AM7" s="25"/>
      <c r="AN7" s="25"/>
      <c r="AO7" s="25"/>
      <c r="AP7" s="25"/>
      <c r="AQ7" s="25"/>
      <c r="AR7" s="25"/>
      <c r="AS7" s="25"/>
      <c r="AT7" s="30"/>
      <c r="AU7" s="31"/>
      <c r="AV7" s="30"/>
      <c r="AW7" s="36" t="s">
        <v>136</v>
      </c>
      <c r="AX7" s="30"/>
      <c r="AY7" s="36">
        <f>SUM(SUMIF(E15:AR15,23),SUMIF(E19:AR19,23),SUMIF(E23:AR23,23))</f>
        <v>0</v>
      </c>
      <c r="AZ7" s="30"/>
      <c r="BA7" s="30"/>
      <c r="BB7" s="30"/>
      <c r="BC7" s="30"/>
      <c r="BD7" s="23"/>
      <c r="BE7" s="23"/>
    </row>
    <row r="8" spans="1:57" ht="30" customHeight="1" x14ac:dyDescent="0.25">
      <c r="A8" s="109" t="s">
        <v>20</v>
      </c>
      <c r="B8" s="112" t="s">
        <v>19</v>
      </c>
      <c r="C8" s="118" t="s">
        <v>144</v>
      </c>
      <c r="D8" s="119"/>
      <c r="E8" s="115"/>
      <c r="F8" s="116"/>
      <c r="G8" s="116"/>
      <c r="H8" s="116"/>
      <c r="I8" s="117"/>
      <c r="J8" s="115"/>
      <c r="K8" s="116"/>
      <c r="L8" s="116"/>
      <c r="M8" s="116"/>
      <c r="N8" s="117"/>
      <c r="O8" s="115"/>
      <c r="P8" s="116"/>
      <c r="Q8" s="116"/>
      <c r="R8" s="116"/>
      <c r="S8" s="117"/>
      <c r="T8" s="115"/>
      <c r="U8" s="116"/>
      <c r="V8" s="116"/>
      <c r="W8" s="116"/>
      <c r="X8" s="117"/>
      <c r="Y8" s="115"/>
      <c r="Z8" s="116"/>
      <c r="AA8" s="116"/>
      <c r="AB8" s="116"/>
      <c r="AC8" s="117"/>
      <c r="AD8" s="115"/>
      <c r="AE8" s="116"/>
      <c r="AF8" s="116"/>
      <c r="AG8" s="116"/>
      <c r="AH8" s="117"/>
      <c r="AI8" s="115"/>
      <c r="AJ8" s="116"/>
      <c r="AK8" s="116"/>
      <c r="AL8" s="116"/>
      <c r="AM8" s="117"/>
      <c r="AN8" s="115"/>
      <c r="AO8" s="116"/>
      <c r="AP8" s="116"/>
      <c r="AQ8" s="116"/>
      <c r="AR8" s="117"/>
      <c r="AS8" s="25"/>
      <c r="AT8" s="25"/>
      <c r="AU8" s="25"/>
      <c r="AV8" s="25"/>
      <c r="AW8" s="25"/>
      <c r="AX8" s="25"/>
      <c r="AY8" s="25"/>
      <c r="AZ8" s="25"/>
      <c r="BA8" s="25"/>
      <c r="BB8" s="25"/>
      <c r="BC8" s="25"/>
    </row>
    <row r="9" spans="1:57" ht="24" customHeight="1" x14ac:dyDescent="0.25">
      <c r="A9" s="109"/>
      <c r="B9" s="112"/>
      <c r="C9" s="120" t="s">
        <v>21</v>
      </c>
      <c r="D9" s="121"/>
      <c r="E9" s="115"/>
      <c r="F9" s="116"/>
      <c r="G9" s="116"/>
      <c r="H9" s="116"/>
      <c r="I9" s="117"/>
      <c r="J9" s="115"/>
      <c r="K9" s="116"/>
      <c r="L9" s="116"/>
      <c r="M9" s="116"/>
      <c r="N9" s="117"/>
      <c r="O9" s="115"/>
      <c r="P9" s="116"/>
      <c r="Q9" s="116"/>
      <c r="R9" s="116"/>
      <c r="S9" s="117"/>
      <c r="T9" s="115"/>
      <c r="U9" s="116"/>
      <c r="V9" s="116"/>
      <c r="W9" s="116"/>
      <c r="X9" s="117"/>
      <c r="Y9" s="115"/>
      <c r="Z9" s="116"/>
      <c r="AA9" s="116"/>
      <c r="AB9" s="116"/>
      <c r="AC9" s="117"/>
      <c r="AD9" s="115"/>
      <c r="AE9" s="116"/>
      <c r="AF9" s="116"/>
      <c r="AG9" s="116"/>
      <c r="AH9" s="117"/>
      <c r="AI9" s="115"/>
      <c r="AJ9" s="116"/>
      <c r="AK9" s="116"/>
      <c r="AL9" s="116"/>
      <c r="AM9" s="117"/>
      <c r="AN9" s="115"/>
      <c r="AO9" s="116"/>
      <c r="AP9" s="116"/>
      <c r="AQ9" s="116"/>
      <c r="AR9" s="117"/>
      <c r="AS9" s="25"/>
      <c r="AT9" s="25"/>
      <c r="AU9" s="25"/>
      <c r="AV9" s="25"/>
      <c r="AW9" s="25"/>
      <c r="AX9" s="25"/>
      <c r="AY9" s="25"/>
      <c r="AZ9" s="25"/>
      <c r="BA9" s="25"/>
      <c r="BB9" s="25"/>
      <c r="BC9" s="25"/>
    </row>
    <row r="10" spans="1:57" ht="30" customHeight="1" x14ac:dyDescent="0.25">
      <c r="A10" s="110"/>
      <c r="B10" s="113"/>
      <c r="C10" s="120" t="s">
        <v>142</v>
      </c>
      <c r="D10" s="121"/>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25"/>
      <c r="AT10" s="25"/>
      <c r="AU10" s="25"/>
      <c r="AV10" s="25"/>
      <c r="AW10" s="25"/>
      <c r="AX10" s="25"/>
      <c r="AY10" s="25"/>
      <c r="AZ10" s="25"/>
      <c r="BA10" s="25"/>
      <c r="BB10" s="25"/>
      <c r="BC10" s="25"/>
    </row>
    <row r="11" spans="1:57" s="2" customFormat="1" ht="30" customHeight="1" thickBot="1" x14ac:dyDescent="0.3">
      <c r="A11" s="111"/>
      <c r="B11" s="114"/>
      <c r="C11" s="122" t="s">
        <v>143</v>
      </c>
      <c r="D11" s="123"/>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9"/>
      <c r="AT11" s="39"/>
      <c r="AU11" s="39"/>
      <c r="AV11" s="39"/>
      <c r="AW11" s="39"/>
      <c r="AX11" s="39"/>
      <c r="AY11" s="39"/>
      <c r="AZ11" s="39"/>
      <c r="BA11" s="39"/>
      <c r="BB11" s="39"/>
      <c r="BC11" s="39"/>
    </row>
    <row r="12" spans="1:57" ht="30" customHeight="1" thickTop="1" x14ac:dyDescent="0.25">
      <c r="A12" s="124" t="s">
        <v>22</v>
      </c>
      <c r="B12" s="127" t="s">
        <v>12</v>
      </c>
      <c r="C12" s="141" t="s">
        <v>144</v>
      </c>
      <c r="D12" s="142"/>
      <c r="E12" s="131"/>
      <c r="F12" s="132"/>
      <c r="G12" s="132"/>
      <c r="H12" s="132"/>
      <c r="I12" s="133"/>
      <c r="J12" s="131"/>
      <c r="K12" s="132"/>
      <c r="L12" s="132"/>
      <c r="M12" s="132"/>
      <c r="N12" s="133"/>
      <c r="O12" s="131"/>
      <c r="P12" s="132"/>
      <c r="Q12" s="132"/>
      <c r="R12" s="132"/>
      <c r="S12" s="133"/>
      <c r="T12" s="131"/>
      <c r="U12" s="132"/>
      <c r="V12" s="132"/>
      <c r="W12" s="132"/>
      <c r="X12" s="133"/>
      <c r="Y12" s="131"/>
      <c r="Z12" s="132"/>
      <c r="AA12" s="132"/>
      <c r="AB12" s="132"/>
      <c r="AC12" s="133"/>
      <c r="AD12" s="131"/>
      <c r="AE12" s="132"/>
      <c r="AF12" s="132"/>
      <c r="AG12" s="132"/>
      <c r="AH12" s="133"/>
      <c r="AI12" s="131"/>
      <c r="AJ12" s="132"/>
      <c r="AK12" s="132"/>
      <c r="AL12" s="132"/>
      <c r="AM12" s="133"/>
      <c r="AN12" s="131"/>
      <c r="AO12" s="132"/>
      <c r="AP12" s="132"/>
      <c r="AQ12" s="132"/>
      <c r="AR12" s="133"/>
      <c r="AS12" s="25"/>
      <c r="AT12" s="25"/>
      <c r="AU12" s="25"/>
      <c r="AV12" s="25"/>
      <c r="AW12" s="25"/>
      <c r="AX12" s="25"/>
      <c r="AY12" s="25"/>
      <c r="AZ12" s="25"/>
      <c r="BA12" s="25"/>
      <c r="BB12" s="25"/>
      <c r="BC12" s="25"/>
    </row>
    <row r="13" spans="1:57" ht="24" customHeight="1" x14ac:dyDescent="0.25">
      <c r="A13" s="125"/>
      <c r="B13" s="128"/>
      <c r="C13" s="103" t="s">
        <v>21</v>
      </c>
      <c r="D13" s="104"/>
      <c r="E13" s="115"/>
      <c r="F13" s="116"/>
      <c r="G13" s="116"/>
      <c r="H13" s="116"/>
      <c r="I13" s="117"/>
      <c r="J13" s="115"/>
      <c r="K13" s="116"/>
      <c r="L13" s="116"/>
      <c r="M13" s="116"/>
      <c r="N13" s="117"/>
      <c r="O13" s="115"/>
      <c r="P13" s="116"/>
      <c r="Q13" s="116"/>
      <c r="R13" s="116"/>
      <c r="S13" s="117"/>
      <c r="T13" s="115"/>
      <c r="U13" s="116"/>
      <c r="V13" s="116"/>
      <c r="W13" s="116"/>
      <c r="X13" s="117"/>
      <c r="Y13" s="115"/>
      <c r="Z13" s="116"/>
      <c r="AA13" s="116"/>
      <c r="AB13" s="116"/>
      <c r="AC13" s="117"/>
      <c r="AD13" s="115"/>
      <c r="AE13" s="116"/>
      <c r="AF13" s="116"/>
      <c r="AG13" s="116"/>
      <c r="AH13" s="117"/>
      <c r="AI13" s="115"/>
      <c r="AJ13" s="116"/>
      <c r="AK13" s="116"/>
      <c r="AL13" s="116"/>
      <c r="AM13" s="117"/>
      <c r="AN13" s="115"/>
      <c r="AO13" s="116"/>
      <c r="AP13" s="116"/>
      <c r="AQ13" s="116"/>
      <c r="AR13" s="117"/>
      <c r="AS13" s="25"/>
      <c r="AT13" s="25"/>
      <c r="AU13" s="25"/>
      <c r="AV13" s="25"/>
      <c r="AW13" s="25"/>
      <c r="AX13" s="25"/>
      <c r="AY13" s="25"/>
      <c r="AZ13" s="25"/>
      <c r="BA13" s="25"/>
      <c r="BB13" s="25"/>
      <c r="BC13" s="25"/>
    </row>
    <row r="14" spans="1:57" ht="30" customHeight="1" x14ac:dyDescent="0.25">
      <c r="A14" s="125"/>
      <c r="B14" s="129"/>
      <c r="C14" s="103" t="s">
        <v>142</v>
      </c>
      <c r="D14" s="104"/>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25"/>
      <c r="AT14" s="25"/>
      <c r="AU14" s="25"/>
      <c r="AV14" s="25"/>
      <c r="AW14" s="25"/>
      <c r="AX14" s="25"/>
      <c r="AY14" s="25"/>
      <c r="AZ14" s="25"/>
      <c r="BA14" s="25"/>
      <c r="BB14" s="25"/>
      <c r="BC14" s="25"/>
    </row>
    <row r="15" spans="1:57" ht="30" customHeight="1" thickBot="1" x14ac:dyDescent="0.3">
      <c r="A15" s="125"/>
      <c r="B15" s="130"/>
      <c r="C15" s="134" t="s">
        <v>143</v>
      </c>
      <c r="D15" s="135"/>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25"/>
      <c r="AT15" s="25"/>
      <c r="AU15" s="25"/>
      <c r="AV15" s="25"/>
      <c r="AW15" s="25"/>
      <c r="AX15" s="25"/>
      <c r="AY15" s="25"/>
      <c r="AZ15" s="25"/>
      <c r="BA15" s="25"/>
      <c r="BB15" s="25"/>
      <c r="BC15" s="25"/>
    </row>
    <row r="16" spans="1:57" ht="30" customHeight="1" thickTop="1" x14ac:dyDescent="0.25">
      <c r="A16" s="125"/>
      <c r="B16" s="150" t="s">
        <v>6</v>
      </c>
      <c r="C16" s="136" t="s">
        <v>144</v>
      </c>
      <c r="D16" s="137"/>
      <c r="E16" s="138"/>
      <c r="F16" s="139"/>
      <c r="G16" s="139"/>
      <c r="H16" s="139"/>
      <c r="I16" s="140"/>
      <c r="J16" s="138"/>
      <c r="K16" s="139"/>
      <c r="L16" s="139"/>
      <c r="M16" s="139"/>
      <c r="N16" s="140"/>
      <c r="O16" s="138"/>
      <c r="P16" s="139"/>
      <c r="Q16" s="139"/>
      <c r="R16" s="139"/>
      <c r="S16" s="140"/>
      <c r="T16" s="138"/>
      <c r="U16" s="139"/>
      <c r="V16" s="139"/>
      <c r="W16" s="139"/>
      <c r="X16" s="140"/>
      <c r="Y16" s="138"/>
      <c r="Z16" s="139"/>
      <c r="AA16" s="139"/>
      <c r="AB16" s="139"/>
      <c r="AC16" s="140"/>
      <c r="AD16" s="138"/>
      <c r="AE16" s="139"/>
      <c r="AF16" s="139"/>
      <c r="AG16" s="139"/>
      <c r="AH16" s="140"/>
      <c r="AI16" s="138"/>
      <c r="AJ16" s="139"/>
      <c r="AK16" s="139"/>
      <c r="AL16" s="139"/>
      <c r="AM16" s="140"/>
      <c r="AN16" s="138"/>
      <c r="AO16" s="139"/>
      <c r="AP16" s="139"/>
      <c r="AQ16" s="139"/>
      <c r="AR16" s="140"/>
      <c r="AS16" s="25"/>
      <c r="AT16" s="25"/>
      <c r="AU16" s="25"/>
      <c r="AV16" s="25"/>
      <c r="AW16" s="25"/>
      <c r="AX16" s="25"/>
      <c r="AY16" s="25"/>
      <c r="AZ16" s="25"/>
      <c r="BA16" s="25"/>
      <c r="BB16" s="25"/>
      <c r="BC16" s="25"/>
    </row>
    <row r="17" spans="1:55" ht="24" customHeight="1" x14ac:dyDescent="0.25">
      <c r="A17" s="125"/>
      <c r="B17" s="128"/>
      <c r="C17" s="103" t="s">
        <v>21</v>
      </c>
      <c r="D17" s="104"/>
      <c r="E17" s="115"/>
      <c r="F17" s="116"/>
      <c r="G17" s="116"/>
      <c r="H17" s="116"/>
      <c r="I17" s="117"/>
      <c r="J17" s="115"/>
      <c r="K17" s="116"/>
      <c r="L17" s="116"/>
      <c r="M17" s="116"/>
      <c r="N17" s="117"/>
      <c r="O17" s="115"/>
      <c r="P17" s="116"/>
      <c r="Q17" s="116"/>
      <c r="R17" s="116"/>
      <c r="S17" s="117"/>
      <c r="T17" s="115"/>
      <c r="U17" s="116"/>
      <c r="V17" s="116"/>
      <c r="W17" s="116"/>
      <c r="X17" s="117"/>
      <c r="Y17" s="115"/>
      <c r="Z17" s="116"/>
      <c r="AA17" s="116"/>
      <c r="AB17" s="116"/>
      <c r="AC17" s="117"/>
      <c r="AD17" s="115"/>
      <c r="AE17" s="116"/>
      <c r="AF17" s="116"/>
      <c r="AG17" s="116"/>
      <c r="AH17" s="117"/>
      <c r="AI17" s="115"/>
      <c r="AJ17" s="116"/>
      <c r="AK17" s="116"/>
      <c r="AL17" s="116"/>
      <c r="AM17" s="117"/>
      <c r="AN17" s="115"/>
      <c r="AO17" s="116"/>
      <c r="AP17" s="116"/>
      <c r="AQ17" s="116"/>
      <c r="AR17" s="117"/>
      <c r="AS17" s="25"/>
      <c r="AT17" s="25"/>
      <c r="AU17" s="25"/>
      <c r="AV17" s="25"/>
      <c r="AW17" s="25"/>
      <c r="AX17" s="25"/>
      <c r="AY17" s="25"/>
      <c r="AZ17" s="25"/>
      <c r="BA17" s="25"/>
      <c r="BB17" s="25"/>
      <c r="BC17" s="25"/>
    </row>
    <row r="18" spans="1:55" ht="30" customHeight="1" x14ac:dyDescent="0.25">
      <c r="A18" s="125"/>
      <c r="B18" s="129"/>
      <c r="C18" s="103" t="s">
        <v>142</v>
      </c>
      <c r="D18" s="104"/>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25"/>
      <c r="AT18" s="25"/>
      <c r="AU18" s="25"/>
      <c r="AV18" s="25"/>
      <c r="AW18" s="25"/>
      <c r="AX18" s="25"/>
      <c r="AY18" s="25"/>
      <c r="AZ18" s="25"/>
      <c r="BA18" s="25"/>
      <c r="BB18" s="25"/>
      <c r="BC18" s="25"/>
    </row>
    <row r="19" spans="1:55" ht="30" customHeight="1" thickBot="1" x14ac:dyDescent="0.3">
      <c r="A19" s="125"/>
      <c r="B19" s="130"/>
      <c r="C19" s="134" t="s">
        <v>143</v>
      </c>
      <c r="D19" s="135"/>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25"/>
      <c r="AT19" s="25"/>
      <c r="AU19" s="25"/>
      <c r="AV19" s="25"/>
      <c r="AW19" s="25"/>
      <c r="AX19" s="25"/>
      <c r="AY19" s="25"/>
      <c r="AZ19" s="25"/>
      <c r="BA19" s="25"/>
      <c r="BB19" s="25"/>
      <c r="BC19" s="25"/>
    </row>
    <row r="20" spans="1:55" ht="30" customHeight="1" thickTop="1" x14ac:dyDescent="0.25">
      <c r="A20" s="125"/>
      <c r="B20" s="143" t="s">
        <v>4</v>
      </c>
      <c r="C20" s="136" t="s">
        <v>144</v>
      </c>
      <c r="D20" s="137"/>
      <c r="E20" s="115"/>
      <c r="F20" s="116"/>
      <c r="G20" s="116"/>
      <c r="H20" s="116"/>
      <c r="I20" s="117"/>
      <c r="J20" s="115"/>
      <c r="K20" s="116"/>
      <c r="L20" s="116"/>
      <c r="M20" s="116"/>
      <c r="N20" s="117"/>
      <c r="O20" s="115"/>
      <c r="P20" s="116"/>
      <c r="Q20" s="116"/>
      <c r="R20" s="116"/>
      <c r="S20" s="117"/>
      <c r="T20" s="115"/>
      <c r="U20" s="116"/>
      <c r="V20" s="116"/>
      <c r="W20" s="116"/>
      <c r="X20" s="117"/>
      <c r="Y20" s="115"/>
      <c r="Z20" s="116"/>
      <c r="AA20" s="116"/>
      <c r="AB20" s="116"/>
      <c r="AC20" s="117"/>
      <c r="AD20" s="115"/>
      <c r="AE20" s="116"/>
      <c r="AF20" s="116"/>
      <c r="AG20" s="116"/>
      <c r="AH20" s="117"/>
      <c r="AI20" s="115"/>
      <c r="AJ20" s="116"/>
      <c r="AK20" s="116"/>
      <c r="AL20" s="116"/>
      <c r="AM20" s="117"/>
      <c r="AN20" s="115"/>
      <c r="AO20" s="116"/>
      <c r="AP20" s="116"/>
      <c r="AQ20" s="116"/>
      <c r="AR20" s="117"/>
      <c r="AS20" s="25"/>
      <c r="AT20" s="25"/>
      <c r="AU20" s="25"/>
      <c r="AV20" s="25"/>
      <c r="AW20" s="25"/>
      <c r="AX20" s="25"/>
      <c r="AY20" s="25"/>
      <c r="AZ20" s="25"/>
      <c r="BA20" s="25"/>
      <c r="BB20" s="25"/>
      <c r="BC20" s="25"/>
    </row>
    <row r="21" spans="1:55" ht="24" customHeight="1" x14ac:dyDescent="0.25">
      <c r="A21" s="125"/>
      <c r="B21" s="128"/>
      <c r="C21" s="103" t="s">
        <v>21</v>
      </c>
      <c r="D21" s="104"/>
      <c r="E21" s="115"/>
      <c r="F21" s="116"/>
      <c r="G21" s="116"/>
      <c r="H21" s="116"/>
      <c r="I21" s="117"/>
      <c r="J21" s="115"/>
      <c r="K21" s="116"/>
      <c r="L21" s="116"/>
      <c r="M21" s="116"/>
      <c r="N21" s="117"/>
      <c r="O21" s="115"/>
      <c r="P21" s="116"/>
      <c r="Q21" s="116"/>
      <c r="R21" s="116"/>
      <c r="S21" s="117"/>
      <c r="T21" s="115"/>
      <c r="U21" s="116"/>
      <c r="V21" s="116"/>
      <c r="W21" s="116"/>
      <c r="X21" s="117"/>
      <c r="Y21" s="115"/>
      <c r="Z21" s="116"/>
      <c r="AA21" s="116"/>
      <c r="AB21" s="116"/>
      <c r="AC21" s="117"/>
      <c r="AD21" s="115"/>
      <c r="AE21" s="116"/>
      <c r="AF21" s="116"/>
      <c r="AG21" s="116"/>
      <c r="AH21" s="117"/>
      <c r="AI21" s="115"/>
      <c r="AJ21" s="116"/>
      <c r="AK21" s="116"/>
      <c r="AL21" s="116"/>
      <c r="AM21" s="117"/>
      <c r="AN21" s="115"/>
      <c r="AO21" s="116"/>
      <c r="AP21" s="116"/>
      <c r="AQ21" s="116"/>
      <c r="AR21" s="117"/>
      <c r="AS21" s="25"/>
      <c r="AT21" s="25"/>
      <c r="AU21" s="25"/>
      <c r="AV21" s="25"/>
      <c r="AW21" s="25"/>
      <c r="AX21" s="25"/>
      <c r="AY21" s="25"/>
      <c r="AZ21" s="25"/>
      <c r="BA21" s="25"/>
      <c r="BB21" s="25"/>
      <c r="BC21" s="25"/>
    </row>
    <row r="22" spans="1:55" ht="30" customHeight="1" x14ac:dyDescent="0.25">
      <c r="A22" s="125"/>
      <c r="B22" s="129"/>
      <c r="C22" s="103" t="s">
        <v>142</v>
      </c>
      <c r="D22" s="104"/>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25"/>
      <c r="AT22" s="25"/>
      <c r="AU22" s="25"/>
      <c r="AV22" s="25"/>
      <c r="AW22" s="25"/>
      <c r="AX22" s="25"/>
      <c r="AY22" s="25"/>
      <c r="AZ22" s="25"/>
      <c r="BA22" s="25"/>
      <c r="BB22" s="25"/>
      <c r="BC22" s="25"/>
    </row>
    <row r="23" spans="1:55" ht="30" customHeight="1" thickBot="1" x14ac:dyDescent="0.3">
      <c r="A23" s="126"/>
      <c r="B23" s="144"/>
      <c r="C23" s="145" t="s">
        <v>143</v>
      </c>
      <c r="D23" s="146"/>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25"/>
      <c r="AT23" s="25"/>
      <c r="AU23" s="25"/>
      <c r="AV23" s="25"/>
      <c r="AW23" s="25"/>
      <c r="AX23" s="25"/>
      <c r="AY23" s="25"/>
      <c r="AZ23" s="25"/>
      <c r="BA23" s="25"/>
      <c r="BB23" s="25"/>
      <c r="BC23" s="25"/>
    </row>
    <row r="24" spans="1:55" ht="15.75" thickTop="1"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row>
    <row r="25" spans="1:55" ht="39.950000000000003" customHeight="1" x14ac:dyDescent="0.25">
      <c r="A25" s="81" t="s">
        <v>43</v>
      </c>
      <c r="B25" s="81"/>
      <c r="C25" s="81"/>
      <c r="D25" s="81"/>
      <c r="E25" s="81"/>
      <c r="F25" s="81"/>
      <c r="G25" s="84" t="s">
        <v>40</v>
      </c>
      <c r="H25" s="85"/>
      <c r="I25" s="85"/>
      <c r="J25" s="85"/>
      <c r="K25" s="85"/>
      <c r="L25" s="85"/>
      <c r="M25" s="85"/>
      <c r="N25" s="86"/>
      <c r="O25" s="93" t="s">
        <v>41</v>
      </c>
      <c r="P25" s="94"/>
      <c r="Q25" s="94"/>
      <c r="R25" s="94"/>
      <c r="S25" s="94"/>
      <c r="T25" s="95"/>
      <c r="U25" s="72" t="s">
        <v>42</v>
      </c>
      <c r="V25" s="72"/>
      <c r="W25" s="72"/>
      <c r="X25" s="72"/>
      <c r="Y25" s="72"/>
      <c r="Z25" s="72"/>
      <c r="AA25" s="72"/>
      <c r="AB25" s="72"/>
      <c r="AC25" s="72"/>
      <c r="AD25" s="72"/>
      <c r="AE25" s="41"/>
      <c r="AF25" s="73" t="s">
        <v>13</v>
      </c>
      <c r="AG25" s="73"/>
      <c r="AH25" s="73"/>
      <c r="AI25" s="73"/>
      <c r="AJ25" s="74" t="s">
        <v>14</v>
      </c>
      <c r="AK25" s="75"/>
      <c r="AL25" s="75"/>
      <c r="AM25" s="75"/>
      <c r="AN25" s="75"/>
      <c r="AO25" s="76"/>
      <c r="AP25" s="77" t="s">
        <v>15</v>
      </c>
      <c r="AQ25" s="77"/>
      <c r="AR25" s="77"/>
      <c r="AS25" s="77"/>
      <c r="AT25" s="50" t="s">
        <v>16</v>
      </c>
      <c r="AU25" s="51"/>
      <c r="AV25" s="51"/>
      <c r="AW25" s="51"/>
      <c r="AX25" s="52" t="s">
        <v>27</v>
      </c>
      <c r="AY25" s="52"/>
      <c r="AZ25" s="52"/>
      <c r="BA25" s="52"/>
      <c r="BB25" s="25"/>
      <c r="BC25" s="25"/>
    </row>
    <row r="26" spans="1:55" ht="66" customHeight="1" x14ac:dyDescent="0.25">
      <c r="A26" s="82" t="s">
        <v>23</v>
      </c>
      <c r="B26" s="82"/>
      <c r="C26" s="82"/>
      <c r="D26" s="82"/>
      <c r="E26" s="82"/>
      <c r="F26" s="82"/>
      <c r="G26" s="87" t="s">
        <v>24</v>
      </c>
      <c r="H26" s="88"/>
      <c r="I26" s="88"/>
      <c r="J26" s="88"/>
      <c r="K26" s="88"/>
      <c r="L26" s="88"/>
      <c r="M26" s="88"/>
      <c r="N26" s="89"/>
      <c r="O26" s="96" t="s">
        <v>25</v>
      </c>
      <c r="P26" s="97"/>
      <c r="Q26" s="97"/>
      <c r="R26" s="97"/>
      <c r="S26" s="97"/>
      <c r="T26" s="98"/>
      <c r="U26" s="53" t="s">
        <v>26</v>
      </c>
      <c r="V26" s="53"/>
      <c r="W26" s="53"/>
      <c r="X26" s="53"/>
      <c r="Y26" s="53"/>
      <c r="Z26" s="53"/>
      <c r="AA26" s="53"/>
      <c r="AB26" s="53"/>
      <c r="AC26" s="53"/>
      <c r="AD26" s="53"/>
      <c r="AE26" s="41"/>
      <c r="AF26" s="54" t="s">
        <v>28</v>
      </c>
      <c r="AG26" s="54"/>
      <c r="AH26" s="54"/>
      <c r="AI26" s="54"/>
      <c r="AJ26" s="55" t="s">
        <v>29</v>
      </c>
      <c r="AK26" s="56"/>
      <c r="AL26" s="56"/>
      <c r="AM26" s="56"/>
      <c r="AN26" s="56"/>
      <c r="AO26" s="57"/>
      <c r="AP26" s="58" t="s">
        <v>30</v>
      </c>
      <c r="AQ26" s="58"/>
      <c r="AR26" s="58"/>
      <c r="AS26" s="58"/>
      <c r="AT26" s="59" t="s">
        <v>31</v>
      </c>
      <c r="AU26" s="60"/>
      <c r="AV26" s="60"/>
      <c r="AW26" s="60"/>
      <c r="AX26" s="61" t="s">
        <v>32</v>
      </c>
      <c r="AY26" s="61"/>
      <c r="AZ26" s="61"/>
      <c r="BA26" s="61"/>
      <c r="BB26" s="25"/>
      <c r="BC26" s="25"/>
    </row>
    <row r="27" spans="1:55" ht="39.950000000000003" customHeight="1" x14ac:dyDescent="0.25">
      <c r="A27" s="83" t="s">
        <v>39</v>
      </c>
      <c r="B27" s="83"/>
      <c r="C27" s="83"/>
      <c r="D27" s="83"/>
      <c r="E27" s="83"/>
      <c r="F27" s="83"/>
      <c r="G27" s="90" t="s">
        <v>39</v>
      </c>
      <c r="H27" s="91"/>
      <c r="I27" s="91"/>
      <c r="J27" s="91"/>
      <c r="K27" s="91"/>
      <c r="L27" s="91"/>
      <c r="M27" s="91"/>
      <c r="N27" s="92"/>
      <c r="O27" s="99" t="s">
        <v>39</v>
      </c>
      <c r="P27" s="100"/>
      <c r="Q27" s="100"/>
      <c r="R27" s="100"/>
      <c r="S27" s="100"/>
      <c r="T27" s="101"/>
      <c r="U27" s="62" t="s">
        <v>39</v>
      </c>
      <c r="V27" s="62"/>
      <c r="W27" s="62"/>
      <c r="X27" s="62"/>
      <c r="Y27" s="62"/>
      <c r="Z27" s="62"/>
      <c r="AA27" s="62"/>
      <c r="AB27" s="62"/>
      <c r="AC27" s="62"/>
      <c r="AD27" s="62"/>
      <c r="AE27" s="41"/>
      <c r="AF27" s="63" t="s">
        <v>33</v>
      </c>
      <c r="AG27" s="63"/>
      <c r="AH27" s="63"/>
      <c r="AI27" s="63"/>
      <c r="AJ27" s="64" t="s">
        <v>33</v>
      </c>
      <c r="AK27" s="65"/>
      <c r="AL27" s="65"/>
      <c r="AM27" s="65"/>
      <c r="AN27" s="65"/>
      <c r="AO27" s="66"/>
      <c r="AP27" s="67" t="s">
        <v>33</v>
      </c>
      <c r="AQ27" s="67"/>
      <c r="AR27" s="67"/>
      <c r="AS27" s="67"/>
      <c r="AT27" s="68" t="s">
        <v>33</v>
      </c>
      <c r="AU27" s="69"/>
      <c r="AV27" s="69"/>
      <c r="AW27" s="69"/>
      <c r="AX27" s="70" t="s">
        <v>33</v>
      </c>
      <c r="AY27" s="70"/>
      <c r="AZ27" s="70"/>
      <c r="BA27" s="70"/>
      <c r="BB27" s="25"/>
      <c r="BC27" s="25"/>
    </row>
    <row r="28" spans="1:55" ht="335.1" customHeight="1" x14ac:dyDescent="0.25">
      <c r="A28" s="42" t="s">
        <v>98</v>
      </c>
      <c r="B28" s="42" t="s">
        <v>99</v>
      </c>
      <c r="C28" s="42" t="s">
        <v>115</v>
      </c>
      <c r="D28" s="42" t="s">
        <v>116</v>
      </c>
      <c r="E28" s="80" t="s">
        <v>117</v>
      </c>
      <c r="F28" s="80"/>
      <c r="G28" s="78" t="s">
        <v>111</v>
      </c>
      <c r="H28" s="79"/>
      <c r="I28" s="78" t="s">
        <v>112</v>
      </c>
      <c r="J28" s="79"/>
      <c r="K28" s="78" t="s">
        <v>113</v>
      </c>
      <c r="L28" s="79"/>
      <c r="M28" s="78" t="s">
        <v>114</v>
      </c>
      <c r="N28" s="79"/>
      <c r="O28" s="78" t="s">
        <v>146</v>
      </c>
      <c r="P28" s="79"/>
      <c r="Q28" s="78" t="s">
        <v>147</v>
      </c>
      <c r="R28" s="79"/>
      <c r="S28" s="78" t="s">
        <v>148</v>
      </c>
      <c r="T28" s="79"/>
      <c r="U28" s="78" t="s">
        <v>149</v>
      </c>
      <c r="V28" s="79"/>
      <c r="W28" s="78" t="s">
        <v>150</v>
      </c>
      <c r="X28" s="79"/>
      <c r="Y28" s="78" t="s">
        <v>151</v>
      </c>
      <c r="Z28" s="79"/>
      <c r="AA28" s="78" t="s">
        <v>152</v>
      </c>
      <c r="AB28" s="79"/>
      <c r="AC28" s="78" t="s">
        <v>153</v>
      </c>
      <c r="AD28" s="79"/>
      <c r="AE28" s="41"/>
      <c r="AF28" s="49" t="s">
        <v>34</v>
      </c>
      <c r="AG28" s="49"/>
      <c r="AH28" s="49" t="s">
        <v>38</v>
      </c>
      <c r="AI28" s="49"/>
      <c r="AJ28" s="47" t="s">
        <v>35</v>
      </c>
      <c r="AK28" s="71"/>
      <c r="AL28" s="47" t="s">
        <v>36</v>
      </c>
      <c r="AM28" s="71"/>
      <c r="AN28" s="47" t="s">
        <v>37</v>
      </c>
      <c r="AO28" s="71"/>
      <c r="AP28" s="49" t="s">
        <v>44</v>
      </c>
      <c r="AQ28" s="49"/>
      <c r="AR28" s="47" t="s">
        <v>154</v>
      </c>
      <c r="AS28" s="71"/>
      <c r="AT28" s="47" t="s">
        <v>45</v>
      </c>
      <c r="AU28" s="48"/>
      <c r="AV28" s="48"/>
      <c r="AW28" s="48"/>
      <c r="AX28" s="49" t="s">
        <v>46</v>
      </c>
      <c r="AY28" s="49"/>
      <c r="AZ28" s="49"/>
      <c r="BA28" s="49"/>
      <c r="BB28" s="25"/>
      <c r="BC28" s="25"/>
    </row>
    <row r="29" spans="1:55" x14ac:dyDescent="0.25">
      <c r="I29" s="4"/>
      <c r="J29" s="5"/>
      <c r="K29" s="4"/>
      <c r="L29" s="5"/>
      <c r="M29" s="4"/>
      <c r="N29" s="5"/>
      <c r="O29" s="4"/>
      <c r="P29" s="5"/>
      <c r="Q29" s="4"/>
      <c r="R29" s="3"/>
      <c r="S29" s="3"/>
      <c r="T29" s="6"/>
      <c r="U29" s="5"/>
      <c r="V29" s="6"/>
      <c r="W29" s="5"/>
      <c r="X29" s="6"/>
      <c r="Y29" s="5"/>
      <c r="Z29" s="6"/>
      <c r="AA29" s="5"/>
      <c r="AB29" s="3"/>
      <c r="AI29" s="3"/>
      <c r="AJ29" s="7"/>
      <c r="AK29" s="5"/>
      <c r="AL29" s="7"/>
      <c r="AM29" s="5"/>
      <c r="AN29" s="7"/>
      <c r="AO29" s="5"/>
      <c r="AP29" s="7"/>
      <c r="AQ29" s="3"/>
    </row>
    <row r="30" spans="1:55" ht="39.950000000000003" customHeight="1" x14ac:dyDescent="0.25"/>
    <row r="31" spans="1:55" ht="60" customHeight="1" x14ac:dyDescent="0.25"/>
    <row r="32" spans="1:55" ht="39.950000000000003" customHeight="1" x14ac:dyDescent="0.25"/>
    <row r="33" spans="58:58" ht="200.1" customHeight="1" x14ac:dyDescent="0.25">
      <c r="BF33" s="8"/>
    </row>
  </sheetData>
  <sheetProtection sheet="1" objects="1" scenarios="1" selectLockedCells="1"/>
  <mergeCells count="141">
    <mergeCell ref="AD21:AH21"/>
    <mergeCell ref="C20:D20"/>
    <mergeCell ref="C18:D18"/>
    <mergeCell ref="AD20:AH20"/>
    <mergeCell ref="AI20:AM20"/>
    <mergeCell ref="AN20:AR20"/>
    <mergeCell ref="C21:D21"/>
    <mergeCell ref="C22:D22"/>
    <mergeCell ref="C23:D23"/>
    <mergeCell ref="A2:BC2"/>
    <mergeCell ref="U28:V28"/>
    <mergeCell ref="W28:X28"/>
    <mergeCell ref="AH28:AI28"/>
    <mergeCell ref="AJ28:AK28"/>
    <mergeCell ref="AL28:AM28"/>
    <mergeCell ref="AF28:AG28"/>
    <mergeCell ref="Q28:R28"/>
    <mergeCell ref="S28:T28"/>
    <mergeCell ref="G28:H28"/>
    <mergeCell ref="Y28:Z28"/>
    <mergeCell ref="AA28:AB28"/>
    <mergeCell ref="B16:B19"/>
    <mergeCell ref="AI21:AM21"/>
    <mergeCell ref="AN21:AR21"/>
    <mergeCell ref="E21:I21"/>
    <mergeCell ref="J21:N21"/>
    <mergeCell ref="O21:S21"/>
    <mergeCell ref="O16:S16"/>
    <mergeCell ref="T16:X16"/>
    <mergeCell ref="Y16:AC16"/>
    <mergeCell ref="B20:B23"/>
    <mergeCell ref="E20:I20"/>
    <mergeCell ref="J20:N20"/>
    <mergeCell ref="O20:S20"/>
    <mergeCell ref="T20:X20"/>
    <mergeCell ref="Y20:AC20"/>
    <mergeCell ref="T21:X21"/>
    <mergeCell ref="Y21:AC21"/>
    <mergeCell ref="AD16:AH16"/>
    <mergeCell ref="AI16:AM16"/>
    <mergeCell ref="AN16:AR16"/>
    <mergeCell ref="E17:I17"/>
    <mergeCell ref="J17:N17"/>
    <mergeCell ref="AN17:AR17"/>
    <mergeCell ref="C12:D12"/>
    <mergeCell ref="AI12:AM12"/>
    <mergeCell ref="AN12:AR12"/>
    <mergeCell ref="E13:I13"/>
    <mergeCell ref="J13:N13"/>
    <mergeCell ref="O13:S13"/>
    <mergeCell ref="T13:X13"/>
    <mergeCell ref="Y13:AC13"/>
    <mergeCell ref="AD13:AH13"/>
    <mergeCell ref="AI13:AM13"/>
    <mergeCell ref="AN13:AR13"/>
    <mergeCell ref="O17:S17"/>
    <mergeCell ref="T17:X17"/>
    <mergeCell ref="Y17:AC17"/>
    <mergeCell ref="AD17:AH17"/>
    <mergeCell ref="AI17:AM17"/>
    <mergeCell ref="E16:I16"/>
    <mergeCell ref="J16:N16"/>
    <mergeCell ref="C14:D14"/>
    <mergeCell ref="Y8:AC8"/>
    <mergeCell ref="AD8:AH8"/>
    <mergeCell ref="AI8:AM8"/>
    <mergeCell ref="AN8:AR8"/>
    <mergeCell ref="E9:I9"/>
    <mergeCell ref="J9:N9"/>
    <mergeCell ref="O9:S9"/>
    <mergeCell ref="T9:X9"/>
    <mergeCell ref="Y9:AC9"/>
    <mergeCell ref="AD9:AH9"/>
    <mergeCell ref="AI9:AM9"/>
    <mergeCell ref="AN9:AR9"/>
    <mergeCell ref="Y12:AC12"/>
    <mergeCell ref="AD12:AH12"/>
    <mergeCell ref="O4:S5"/>
    <mergeCell ref="C13:D13"/>
    <mergeCell ref="B4:B7"/>
    <mergeCell ref="W4:W7"/>
    <mergeCell ref="A8:A11"/>
    <mergeCell ref="B8:B11"/>
    <mergeCell ref="E8:I8"/>
    <mergeCell ref="J8:N8"/>
    <mergeCell ref="O8:S8"/>
    <mergeCell ref="T8:X8"/>
    <mergeCell ref="C8:D8"/>
    <mergeCell ref="C9:D9"/>
    <mergeCell ref="C11:D11"/>
    <mergeCell ref="C10:D10"/>
    <mergeCell ref="A12:A23"/>
    <mergeCell ref="B12:B15"/>
    <mergeCell ref="E12:I12"/>
    <mergeCell ref="J12:N12"/>
    <mergeCell ref="O12:S12"/>
    <mergeCell ref="T12:X12"/>
    <mergeCell ref="C19:D19"/>
    <mergeCell ref="C17:D17"/>
    <mergeCell ref="C16:D16"/>
    <mergeCell ref="C15:D15"/>
    <mergeCell ref="AC28:AD28"/>
    <mergeCell ref="AR28:AS28"/>
    <mergeCell ref="E28:F28"/>
    <mergeCell ref="I28:J28"/>
    <mergeCell ref="K28:L28"/>
    <mergeCell ref="M28:N28"/>
    <mergeCell ref="A25:F25"/>
    <mergeCell ref="A26:F26"/>
    <mergeCell ref="A27:F27"/>
    <mergeCell ref="G25:N25"/>
    <mergeCell ref="G26:N26"/>
    <mergeCell ref="G27:N27"/>
    <mergeCell ref="O25:T25"/>
    <mergeCell ref="O26:T26"/>
    <mergeCell ref="O27:T27"/>
    <mergeCell ref="O28:P28"/>
    <mergeCell ref="A1:AM1"/>
    <mergeCell ref="AN1:BC1"/>
    <mergeCell ref="AT28:AW28"/>
    <mergeCell ref="AX28:BA28"/>
    <mergeCell ref="AT25:AW25"/>
    <mergeCell ref="AX25:BA25"/>
    <mergeCell ref="U26:AD26"/>
    <mergeCell ref="AF26:AI26"/>
    <mergeCell ref="AJ26:AO26"/>
    <mergeCell ref="AP26:AS26"/>
    <mergeCell ref="AT26:AW26"/>
    <mergeCell ref="AX26:BA26"/>
    <mergeCell ref="U27:AD27"/>
    <mergeCell ref="AF27:AI27"/>
    <mergeCell ref="AJ27:AO27"/>
    <mergeCell ref="AP27:AS27"/>
    <mergeCell ref="AT27:AW27"/>
    <mergeCell ref="AX27:BA27"/>
    <mergeCell ref="AN28:AO28"/>
    <mergeCell ref="AP28:AQ28"/>
    <mergeCell ref="U25:AD25"/>
    <mergeCell ref="AF25:AI25"/>
    <mergeCell ref="AJ25:AO25"/>
    <mergeCell ref="AP25:AS25"/>
  </mergeCells>
  <conditionalFormatting sqref="E8:I8">
    <cfRule type="cellIs" dxfId="252" priority="355" operator="equal">
      <formula>"Champ 4"</formula>
    </cfRule>
    <cfRule type="cellIs" dxfId="251" priority="356" operator="equal">
      <formula>"Champ 3"</formula>
    </cfRule>
    <cfRule type="cellIs" dxfId="250" priority="357" operator="equal">
      <formula>"Champ 2"</formula>
    </cfRule>
    <cfRule type="cellIs" dxfId="249" priority="358" operator="equal">
      <formula>"Champ 1"</formula>
    </cfRule>
  </conditionalFormatting>
  <conditionalFormatting sqref="E9:E10">
    <cfRule type="expression" dxfId="248" priority="351">
      <formula>E8="Champ 4"</formula>
    </cfRule>
    <cfRule type="expression" dxfId="247" priority="352">
      <formula>E8="Champ 3"</formula>
    </cfRule>
    <cfRule type="expression" dxfId="246" priority="353">
      <formula>E8="Champ 2"</formula>
    </cfRule>
    <cfRule type="expression" dxfId="245" priority="354">
      <formula>E8="Champ 1"</formula>
    </cfRule>
  </conditionalFormatting>
  <conditionalFormatting sqref="J8:N8">
    <cfRule type="cellIs" dxfId="244" priority="347" operator="equal">
      <formula>"Champ 4"</formula>
    </cfRule>
    <cfRule type="cellIs" dxfId="243" priority="348" operator="equal">
      <formula>"Champ 3"</formula>
    </cfRule>
    <cfRule type="cellIs" dxfId="242" priority="349" operator="equal">
      <formula>"Champ 2"</formula>
    </cfRule>
    <cfRule type="cellIs" dxfId="241" priority="350" operator="equal">
      <formula>"Champ 1"</formula>
    </cfRule>
  </conditionalFormatting>
  <conditionalFormatting sqref="O8:S8">
    <cfRule type="cellIs" dxfId="240" priority="343" operator="equal">
      <formula>"Champ 4"</formula>
    </cfRule>
    <cfRule type="cellIs" dxfId="239" priority="344" operator="equal">
      <formula>"Champ 3"</formula>
    </cfRule>
    <cfRule type="cellIs" dxfId="238" priority="345" operator="equal">
      <formula>"Champ 2"</formula>
    </cfRule>
    <cfRule type="cellIs" dxfId="237" priority="346" operator="equal">
      <formula>"Champ 1"</formula>
    </cfRule>
  </conditionalFormatting>
  <conditionalFormatting sqref="T8:X8">
    <cfRule type="cellIs" dxfId="236" priority="339" operator="equal">
      <formula>"Champ 4"</formula>
    </cfRule>
    <cfRule type="cellIs" dxfId="235" priority="340" operator="equal">
      <formula>"Champ 3"</formula>
    </cfRule>
    <cfRule type="cellIs" dxfId="234" priority="341" operator="equal">
      <formula>"Champ 2"</formula>
    </cfRule>
    <cfRule type="cellIs" dxfId="233" priority="342" operator="equal">
      <formula>"Champ 1"</formula>
    </cfRule>
  </conditionalFormatting>
  <conditionalFormatting sqref="AI12:AM12">
    <cfRule type="cellIs" dxfId="232" priority="311" operator="equal">
      <formula>"Champ 4"</formula>
    </cfRule>
    <cfRule type="cellIs" dxfId="231" priority="312" operator="equal">
      <formula>"Champ 3"</formula>
    </cfRule>
    <cfRule type="cellIs" dxfId="230" priority="313" operator="equal">
      <formula>"Champ 2"</formula>
    </cfRule>
    <cfRule type="cellIs" dxfId="229" priority="314" operator="equal">
      <formula>"Champ 1"</formula>
    </cfRule>
  </conditionalFormatting>
  <conditionalFormatting sqref="AN12:AR12">
    <cfRule type="cellIs" dxfId="228" priority="307" operator="equal">
      <formula>"Champ 4"</formula>
    </cfRule>
    <cfRule type="cellIs" dxfId="227" priority="308" operator="equal">
      <formula>"Champ 3"</formula>
    </cfRule>
    <cfRule type="cellIs" dxfId="226" priority="309" operator="equal">
      <formula>"Champ 2"</formula>
    </cfRule>
    <cfRule type="cellIs" dxfId="225" priority="310" operator="equal">
      <formula>"Champ 1"</formula>
    </cfRule>
  </conditionalFormatting>
  <conditionalFormatting sqref="AI16:AM16">
    <cfRule type="cellIs" dxfId="224" priority="247" operator="equal">
      <formula>"Champ 4"</formula>
    </cfRule>
    <cfRule type="cellIs" dxfId="223" priority="248" operator="equal">
      <formula>"Champ 3"</formula>
    </cfRule>
    <cfRule type="cellIs" dxfId="222" priority="249" operator="equal">
      <formula>"Champ 2"</formula>
    </cfRule>
    <cfRule type="cellIs" dxfId="221" priority="250" operator="equal">
      <formula>"Champ 1"</formula>
    </cfRule>
  </conditionalFormatting>
  <conditionalFormatting sqref="AN16:AR16">
    <cfRule type="cellIs" dxfId="220" priority="243" operator="equal">
      <formula>"Champ 4"</formula>
    </cfRule>
    <cfRule type="cellIs" dxfId="219" priority="244" operator="equal">
      <formula>"Champ 3"</formula>
    </cfRule>
    <cfRule type="cellIs" dxfId="218" priority="245" operator="equal">
      <formula>"Champ 2"</formula>
    </cfRule>
    <cfRule type="cellIs" dxfId="217" priority="246" operator="equal">
      <formula>"Champ 1"</formula>
    </cfRule>
  </conditionalFormatting>
  <conditionalFormatting sqref="AI20:AM20">
    <cfRule type="cellIs" dxfId="216" priority="279" operator="equal">
      <formula>"Champ 4"</formula>
    </cfRule>
    <cfRule type="cellIs" dxfId="215" priority="280" operator="equal">
      <formula>"Champ 3"</formula>
    </cfRule>
    <cfRule type="cellIs" dxfId="214" priority="281" operator="equal">
      <formula>"Champ 2"</formula>
    </cfRule>
    <cfRule type="cellIs" dxfId="213" priority="282" operator="equal">
      <formula>"Champ 1"</formula>
    </cfRule>
  </conditionalFormatting>
  <conditionalFormatting sqref="AN20:AR20">
    <cfRule type="cellIs" dxfId="212" priority="275" operator="equal">
      <formula>"Champ 4"</formula>
    </cfRule>
    <cfRule type="cellIs" dxfId="211" priority="276" operator="equal">
      <formula>"Champ 3"</formula>
    </cfRule>
    <cfRule type="cellIs" dxfId="210" priority="277" operator="equal">
      <formula>"Champ 2"</formula>
    </cfRule>
    <cfRule type="cellIs" dxfId="209" priority="278" operator="equal">
      <formula>"Champ 1"</formula>
    </cfRule>
  </conditionalFormatting>
  <conditionalFormatting sqref="J9:J10">
    <cfRule type="expression" dxfId="208" priority="239">
      <formula>J8="Champ 4"</formula>
    </cfRule>
    <cfRule type="expression" dxfId="207" priority="240">
      <formula>J8="Champ 3"</formula>
    </cfRule>
    <cfRule type="expression" dxfId="206" priority="241">
      <formula>J8="Champ 2"</formula>
    </cfRule>
    <cfRule type="expression" dxfId="205" priority="242">
      <formula>J8="Champ 1"</formula>
    </cfRule>
  </conditionalFormatting>
  <conditionalFormatting sqref="O9:O10">
    <cfRule type="expression" dxfId="204" priority="235">
      <formula>O8="Champ 4"</formula>
    </cfRule>
    <cfRule type="expression" dxfId="203" priority="236">
      <formula>O8="Champ 3"</formula>
    </cfRule>
    <cfRule type="expression" dxfId="202" priority="237">
      <formula>O8="Champ 2"</formula>
    </cfRule>
    <cfRule type="expression" dxfId="201" priority="238">
      <formula>O8="Champ 1"</formula>
    </cfRule>
  </conditionalFormatting>
  <conditionalFormatting sqref="T9:T10 Y9:Y10 AD9:AD10 AI9:AI10 AN9:AN10">
    <cfRule type="expression" dxfId="200" priority="231">
      <formula>T8="Champ 4"</formula>
    </cfRule>
    <cfRule type="expression" dxfId="199" priority="232">
      <formula>T8="Champ 3"</formula>
    </cfRule>
    <cfRule type="expression" dxfId="198" priority="233">
      <formula>T8="Champ 2"</formula>
    </cfRule>
    <cfRule type="expression" dxfId="197" priority="234">
      <formula>T8="Champ 1"</formula>
    </cfRule>
  </conditionalFormatting>
  <conditionalFormatting sqref="AI21:AI22 AN21:AN22">
    <cfRule type="expression" dxfId="196" priority="187">
      <formula>AI20="Champ 4"</formula>
    </cfRule>
    <cfRule type="expression" dxfId="195" priority="188">
      <formula>AI20="Champ 3"</formula>
    </cfRule>
    <cfRule type="expression" dxfId="194" priority="189">
      <formula>AI20="Champ 2"</formula>
    </cfRule>
    <cfRule type="expression" dxfId="193" priority="190">
      <formula>AI20="Champ 1"</formula>
    </cfRule>
  </conditionalFormatting>
  <conditionalFormatting sqref="AI13:AI14 AN13:AN14">
    <cfRule type="expression" dxfId="192" priority="215">
      <formula>AI12="Champ 4"</formula>
    </cfRule>
    <cfRule type="expression" dxfId="191" priority="216">
      <formula>AI12="Champ 3"</formula>
    </cfRule>
    <cfRule type="expression" dxfId="190" priority="217">
      <formula>AI12="Champ 2"</formula>
    </cfRule>
    <cfRule type="expression" dxfId="189" priority="218">
      <formula>AI12="Champ 1"</formula>
    </cfRule>
  </conditionalFormatting>
  <conditionalFormatting sqref="AI17:AI18 AN17:AN18">
    <cfRule type="expression" dxfId="188" priority="199">
      <formula>AI16="Champ 4"</formula>
    </cfRule>
    <cfRule type="expression" dxfId="187" priority="200">
      <formula>AI16="Champ 3"</formula>
    </cfRule>
    <cfRule type="expression" dxfId="186" priority="201">
      <formula>AI16="Champ 2"</formula>
    </cfRule>
    <cfRule type="expression" dxfId="185" priority="202">
      <formula>AI16="Champ 1"</formula>
    </cfRule>
  </conditionalFormatting>
  <conditionalFormatting sqref="Y8:AC8">
    <cfRule type="cellIs" dxfId="184" priority="183" operator="equal">
      <formula>"Champ 4"</formula>
    </cfRule>
    <cfRule type="cellIs" dxfId="183" priority="184" operator="equal">
      <formula>"Champ 3"</formula>
    </cfRule>
    <cfRule type="cellIs" dxfId="182" priority="185" operator="equal">
      <formula>"Champ 2"</formula>
    </cfRule>
    <cfRule type="cellIs" dxfId="181" priority="186" operator="equal">
      <formula>"Champ 1"</formula>
    </cfRule>
  </conditionalFormatting>
  <conditionalFormatting sqref="AD8:AH8">
    <cfRule type="cellIs" dxfId="180" priority="179" operator="equal">
      <formula>"Champ 4"</formula>
    </cfRule>
    <cfRule type="cellIs" dxfId="179" priority="180" operator="equal">
      <formula>"Champ 3"</formula>
    </cfRule>
    <cfRule type="cellIs" dxfId="178" priority="181" operator="equal">
      <formula>"Champ 2"</formula>
    </cfRule>
    <cfRule type="cellIs" dxfId="177" priority="182" operator="equal">
      <formula>"Champ 1"</formula>
    </cfRule>
  </conditionalFormatting>
  <conditionalFormatting sqref="AI8:AM8">
    <cfRule type="cellIs" dxfId="176" priority="175" operator="equal">
      <formula>"Champ 4"</formula>
    </cfRule>
    <cfRule type="cellIs" dxfId="175" priority="176" operator="equal">
      <formula>"Champ 3"</formula>
    </cfRule>
    <cfRule type="cellIs" dxfId="174" priority="177" operator="equal">
      <formula>"Champ 2"</formula>
    </cfRule>
    <cfRule type="cellIs" dxfId="173" priority="178" operator="equal">
      <formula>"Champ 1"</formula>
    </cfRule>
  </conditionalFormatting>
  <conditionalFormatting sqref="AN8:AR8">
    <cfRule type="cellIs" dxfId="172" priority="171" operator="equal">
      <formula>"Champ 4"</formula>
    </cfRule>
    <cfRule type="cellIs" dxfId="171" priority="172" operator="equal">
      <formula>"Champ 3"</formula>
    </cfRule>
    <cfRule type="cellIs" dxfId="170" priority="173" operator="equal">
      <formula>"Champ 2"</formula>
    </cfRule>
    <cfRule type="cellIs" dxfId="169" priority="174" operator="equal">
      <formula>"Champ 1"</formula>
    </cfRule>
  </conditionalFormatting>
  <conditionalFormatting sqref="E11:AR11 AI15:AR15 AI19:AR19 AI23:AR23">
    <cfRule type="cellIs" dxfId="168" priority="166" operator="equal">
      <formula>51</formula>
    </cfRule>
    <cfRule type="cellIs" dxfId="167" priority="167" operator="equal">
      <formula>41</formula>
    </cfRule>
    <cfRule type="cellIs" dxfId="166" priority="168" operator="between">
      <formula>31</formula>
      <formula>32</formula>
    </cfRule>
    <cfRule type="cellIs" dxfId="165" priority="169" operator="between">
      <formula>21</formula>
      <formula>23</formula>
    </cfRule>
    <cfRule type="cellIs" dxfId="164" priority="170" operator="between">
      <formula>11</formula>
      <formula>14</formula>
    </cfRule>
  </conditionalFormatting>
  <conditionalFormatting sqref="E12:I12">
    <cfRule type="cellIs" dxfId="163" priority="162" operator="equal">
      <formula>"Champ 4"</formula>
    </cfRule>
    <cfRule type="cellIs" dxfId="162" priority="163" operator="equal">
      <formula>"Champ 3"</formula>
    </cfRule>
    <cfRule type="cellIs" dxfId="161" priority="164" operator="equal">
      <formula>"Champ 2"</formula>
    </cfRule>
    <cfRule type="cellIs" dxfId="160" priority="165" operator="equal">
      <formula>"Champ 1"</formula>
    </cfRule>
  </conditionalFormatting>
  <conditionalFormatting sqref="J12:N12">
    <cfRule type="cellIs" dxfId="159" priority="158" operator="equal">
      <formula>"Champ 4"</formula>
    </cfRule>
    <cfRule type="cellIs" dxfId="158" priority="159" operator="equal">
      <formula>"Champ 3"</formula>
    </cfRule>
    <cfRule type="cellIs" dxfId="157" priority="160" operator="equal">
      <formula>"Champ 2"</formula>
    </cfRule>
    <cfRule type="cellIs" dxfId="156" priority="161" operator="equal">
      <formula>"Champ 1"</formula>
    </cfRule>
  </conditionalFormatting>
  <conditionalFormatting sqref="O12:S12">
    <cfRule type="cellIs" dxfId="155" priority="154" operator="equal">
      <formula>"Champ 4"</formula>
    </cfRule>
    <cfRule type="cellIs" dxfId="154" priority="155" operator="equal">
      <formula>"Champ 3"</formula>
    </cfRule>
    <cfRule type="cellIs" dxfId="153" priority="156" operator="equal">
      <formula>"Champ 2"</formula>
    </cfRule>
    <cfRule type="cellIs" dxfId="152" priority="157" operator="equal">
      <formula>"Champ 1"</formula>
    </cfRule>
  </conditionalFormatting>
  <conditionalFormatting sqref="T12:X12">
    <cfRule type="cellIs" dxfId="151" priority="150" operator="equal">
      <formula>"Champ 4"</formula>
    </cfRule>
    <cfRule type="cellIs" dxfId="150" priority="151" operator="equal">
      <formula>"Champ 3"</formula>
    </cfRule>
    <cfRule type="cellIs" dxfId="149" priority="152" operator="equal">
      <formula>"Champ 2"</formula>
    </cfRule>
    <cfRule type="cellIs" dxfId="148" priority="153" operator="equal">
      <formula>"Champ 1"</formula>
    </cfRule>
  </conditionalFormatting>
  <conditionalFormatting sqref="Y12:AC12">
    <cfRule type="cellIs" dxfId="147" priority="146" operator="equal">
      <formula>"Champ 4"</formula>
    </cfRule>
    <cfRule type="cellIs" dxfId="146" priority="147" operator="equal">
      <formula>"Champ 3"</formula>
    </cfRule>
    <cfRule type="cellIs" dxfId="145" priority="148" operator="equal">
      <formula>"Champ 2"</formula>
    </cfRule>
    <cfRule type="cellIs" dxfId="144" priority="149" operator="equal">
      <formula>"Champ 1"</formula>
    </cfRule>
  </conditionalFormatting>
  <conditionalFormatting sqref="AD12:AH12">
    <cfRule type="cellIs" dxfId="143" priority="142" operator="equal">
      <formula>"Champ 4"</formula>
    </cfRule>
    <cfRule type="cellIs" dxfId="142" priority="143" operator="equal">
      <formula>"Champ 3"</formula>
    </cfRule>
    <cfRule type="cellIs" dxfId="141" priority="144" operator="equal">
      <formula>"Champ 2"</formula>
    </cfRule>
    <cfRule type="cellIs" dxfId="140" priority="145" operator="equal">
      <formula>"Champ 1"</formula>
    </cfRule>
  </conditionalFormatting>
  <conditionalFormatting sqref="E13:E14">
    <cfRule type="expression" dxfId="139" priority="138">
      <formula>E12="Champ 4"</formula>
    </cfRule>
    <cfRule type="expression" dxfId="138" priority="139">
      <formula>E12="Champ 3"</formula>
    </cfRule>
    <cfRule type="expression" dxfId="137" priority="140">
      <formula>E12="Champ 2"</formula>
    </cfRule>
    <cfRule type="expression" dxfId="136" priority="141">
      <formula>E12="Champ 1"</formula>
    </cfRule>
  </conditionalFormatting>
  <conditionalFormatting sqref="J13:J14">
    <cfRule type="expression" dxfId="135" priority="134">
      <formula>J12="Champ 4"</formula>
    </cfRule>
    <cfRule type="expression" dxfId="134" priority="135">
      <formula>J12="Champ 3"</formula>
    </cfRule>
    <cfRule type="expression" dxfId="133" priority="136">
      <formula>J12="Champ 2"</formula>
    </cfRule>
    <cfRule type="expression" dxfId="132" priority="137">
      <formula>J12="Champ 1"</formula>
    </cfRule>
  </conditionalFormatting>
  <conditionalFormatting sqref="O13:O14">
    <cfRule type="expression" dxfId="131" priority="130">
      <formula>O12="Champ 4"</formula>
    </cfRule>
    <cfRule type="expression" dxfId="130" priority="131">
      <formula>O12="Champ 3"</formula>
    </cfRule>
    <cfRule type="expression" dxfId="129" priority="132">
      <formula>O12="Champ 2"</formula>
    </cfRule>
    <cfRule type="expression" dxfId="128" priority="133">
      <formula>O12="Champ 1"</formula>
    </cfRule>
  </conditionalFormatting>
  <conditionalFormatting sqref="T13:T14 Y13:Y14 AD13:AD14">
    <cfRule type="expression" dxfId="127" priority="126">
      <formula>T12="Champ 4"</formula>
    </cfRule>
    <cfRule type="expression" dxfId="126" priority="127">
      <formula>T12="Champ 3"</formula>
    </cfRule>
    <cfRule type="expression" dxfId="125" priority="128">
      <formula>T12="Champ 2"</formula>
    </cfRule>
    <cfRule type="expression" dxfId="124" priority="129">
      <formula>T12="Champ 1"</formula>
    </cfRule>
  </conditionalFormatting>
  <conditionalFormatting sqref="E15:AH15">
    <cfRule type="cellIs" dxfId="123" priority="121" operator="equal">
      <formula>51</formula>
    </cfRule>
    <cfRule type="cellIs" dxfId="122" priority="122" operator="equal">
      <formula>41</formula>
    </cfRule>
    <cfRule type="cellIs" dxfId="121" priority="123" operator="between">
      <formula>31</formula>
      <formula>32</formula>
    </cfRule>
    <cfRule type="cellIs" dxfId="120" priority="124" operator="between">
      <formula>21</formula>
      <formula>23</formula>
    </cfRule>
    <cfRule type="cellIs" dxfId="119" priority="125" operator="between">
      <formula>11</formula>
      <formula>14</formula>
    </cfRule>
  </conditionalFormatting>
  <conditionalFormatting sqref="E21">
    <cfRule type="expression" dxfId="118" priority="109">
      <formula>E20="Champ 4"</formula>
    </cfRule>
    <cfRule type="expression" dxfId="117" priority="110">
      <formula>E20="Champ 3"</formula>
    </cfRule>
    <cfRule type="expression" dxfId="116" priority="111">
      <formula>E20="Champ 2"</formula>
    </cfRule>
    <cfRule type="expression" dxfId="115" priority="112">
      <formula>E20="Champ 1"</formula>
    </cfRule>
  </conditionalFormatting>
  <conditionalFormatting sqref="E16:I16">
    <cfRule type="cellIs" dxfId="114" priority="81" operator="equal">
      <formula>"Champ 4"</formula>
    </cfRule>
    <cfRule type="cellIs" dxfId="113" priority="82" operator="equal">
      <formula>"Champ 3"</formula>
    </cfRule>
    <cfRule type="cellIs" dxfId="112" priority="83" operator="equal">
      <formula>"Champ 2"</formula>
    </cfRule>
    <cfRule type="cellIs" dxfId="111" priority="84" operator="equal">
      <formula>"Champ 1"</formula>
    </cfRule>
  </conditionalFormatting>
  <conditionalFormatting sqref="J16:N16">
    <cfRule type="cellIs" dxfId="110" priority="77" operator="equal">
      <formula>"Champ 4"</formula>
    </cfRule>
    <cfRule type="cellIs" dxfId="109" priority="78" operator="equal">
      <formula>"Champ 3"</formula>
    </cfRule>
    <cfRule type="cellIs" dxfId="108" priority="79" operator="equal">
      <formula>"Champ 2"</formula>
    </cfRule>
    <cfRule type="cellIs" dxfId="107" priority="80" operator="equal">
      <formula>"Champ 1"</formula>
    </cfRule>
  </conditionalFormatting>
  <conditionalFormatting sqref="O16:S16">
    <cfRule type="cellIs" dxfId="106" priority="73" operator="equal">
      <formula>"Champ 4"</formula>
    </cfRule>
    <cfRule type="cellIs" dxfId="105" priority="74" operator="equal">
      <formula>"Champ 3"</formula>
    </cfRule>
    <cfRule type="cellIs" dxfId="104" priority="75" operator="equal">
      <formula>"Champ 2"</formula>
    </cfRule>
    <cfRule type="cellIs" dxfId="103" priority="76" operator="equal">
      <formula>"Champ 1"</formula>
    </cfRule>
  </conditionalFormatting>
  <conditionalFormatting sqref="T16:X16">
    <cfRule type="cellIs" dxfId="102" priority="69" operator="equal">
      <formula>"Champ 4"</formula>
    </cfRule>
    <cfRule type="cellIs" dxfId="101" priority="70" operator="equal">
      <formula>"Champ 3"</formula>
    </cfRule>
    <cfRule type="cellIs" dxfId="100" priority="71" operator="equal">
      <formula>"Champ 2"</formula>
    </cfRule>
    <cfRule type="cellIs" dxfId="99" priority="72" operator="equal">
      <formula>"Champ 1"</formula>
    </cfRule>
  </conditionalFormatting>
  <conditionalFormatting sqref="Y16:AC16">
    <cfRule type="cellIs" dxfId="98" priority="65" operator="equal">
      <formula>"Champ 4"</formula>
    </cfRule>
    <cfRule type="cellIs" dxfId="97" priority="66" operator="equal">
      <formula>"Champ 3"</formula>
    </cfRule>
    <cfRule type="cellIs" dxfId="96" priority="67" operator="equal">
      <formula>"Champ 2"</formula>
    </cfRule>
    <cfRule type="cellIs" dxfId="95" priority="68" operator="equal">
      <formula>"Champ 1"</formula>
    </cfRule>
  </conditionalFormatting>
  <conditionalFormatting sqref="AD16:AH16">
    <cfRule type="cellIs" dxfId="94" priority="61" operator="equal">
      <formula>"Champ 4"</formula>
    </cfRule>
    <cfRule type="cellIs" dxfId="93" priority="62" operator="equal">
      <formula>"Champ 3"</formula>
    </cfRule>
    <cfRule type="cellIs" dxfId="92" priority="63" operator="equal">
      <formula>"Champ 2"</formula>
    </cfRule>
    <cfRule type="cellIs" dxfId="91" priority="64" operator="equal">
      <formula>"Champ 1"</formula>
    </cfRule>
  </conditionalFormatting>
  <conditionalFormatting sqref="E20:I20">
    <cfRule type="cellIs" dxfId="90" priority="105" operator="equal">
      <formula>"Champ 4"</formula>
    </cfRule>
    <cfRule type="cellIs" dxfId="89" priority="106" operator="equal">
      <formula>"Champ 3"</formula>
    </cfRule>
    <cfRule type="cellIs" dxfId="88" priority="107" operator="equal">
      <formula>"Champ 2"</formula>
    </cfRule>
    <cfRule type="cellIs" dxfId="87" priority="108" operator="equal">
      <formula>"Champ 1"</formula>
    </cfRule>
  </conditionalFormatting>
  <conditionalFormatting sqref="J20:N20">
    <cfRule type="cellIs" dxfId="86" priority="101" operator="equal">
      <formula>"Champ 4"</formula>
    </cfRule>
    <cfRule type="cellIs" dxfId="85" priority="102" operator="equal">
      <formula>"Champ 3"</formula>
    </cfRule>
    <cfRule type="cellIs" dxfId="84" priority="103" operator="equal">
      <formula>"Champ 2"</formula>
    </cfRule>
    <cfRule type="cellIs" dxfId="83" priority="104" operator="equal">
      <formula>"Champ 1"</formula>
    </cfRule>
  </conditionalFormatting>
  <conditionalFormatting sqref="O20:S20">
    <cfRule type="cellIs" dxfId="82" priority="97" operator="equal">
      <formula>"Champ 4"</formula>
    </cfRule>
    <cfRule type="cellIs" dxfId="81" priority="98" operator="equal">
      <formula>"Champ 3"</formula>
    </cfRule>
    <cfRule type="cellIs" dxfId="80" priority="99" operator="equal">
      <formula>"Champ 2"</formula>
    </cfRule>
    <cfRule type="cellIs" dxfId="79" priority="100" operator="equal">
      <formula>"Champ 1"</formula>
    </cfRule>
  </conditionalFormatting>
  <conditionalFormatting sqref="T20:X20">
    <cfRule type="cellIs" dxfId="78" priority="93" operator="equal">
      <formula>"Champ 4"</formula>
    </cfRule>
    <cfRule type="cellIs" dxfId="77" priority="94" operator="equal">
      <formula>"Champ 3"</formula>
    </cfRule>
    <cfRule type="cellIs" dxfId="76" priority="95" operator="equal">
      <formula>"Champ 2"</formula>
    </cfRule>
    <cfRule type="cellIs" dxfId="75" priority="96" operator="equal">
      <formula>"Champ 1"</formula>
    </cfRule>
  </conditionalFormatting>
  <conditionalFormatting sqref="Y20:AC20">
    <cfRule type="cellIs" dxfId="74" priority="89" operator="equal">
      <formula>"Champ 4"</formula>
    </cfRule>
    <cfRule type="cellIs" dxfId="73" priority="90" operator="equal">
      <formula>"Champ 3"</formula>
    </cfRule>
    <cfRule type="cellIs" dxfId="72" priority="91" operator="equal">
      <formula>"Champ 2"</formula>
    </cfRule>
    <cfRule type="cellIs" dxfId="71" priority="92" operator="equal">
      <formula>"Champ 1"</formula>
    </cfRule>
  </conditionalFormatting>
  <conditionalFormatting sqref="AD20:AH20">
    <cfRule type="cellIs" dxfId="70" priority="85" operator="equal">
      <formula>"Champ 4"</formula>
    </cfRule>
    <cfRule type="cellIs" dxfId="69" priority="86" operator="equal">
      <formula>"Champ 3"</formula>
    </cfRule>
    <cfRule type="cellIs" dxfId="68" priority="87" operator="equal">
      <formula>"Champ 2"</formula>
    </cfRule>
    <cfRule type="cellIs" dxfId="67" priority="88" operator="equal">
      <formula>"Champ 1"</formula>
    </cfRule>
  </conditionalFormatting>
  <conditionalFormatting sqref="T21:T22 Y21:Y22 AD21:AD22">
    <cfRule type="expression" dxfId="66" priority="33">
      <formula>T20="Champ 4"</formula>
    </cfRule>
    <cfRule type="expression" dxfId="65" priority="34">
      <formula>T20="Champ 3"</formula>
    </cfRule>
    <cfRule type="expression" dxfId="64" priority="35">
      <formula>T20="Champ 2"</formula>
    </cfRule>
    <cfRule type="expression" dxfId="63" priority="36">
      <formula>T20="Champ 1"</formula>
    </cfRule>
  </conditionalFormatting>
  <conditionalFormatting sqref="E17:E18">
    <cfRule type="expression" dxfId="62" priority="57">
      <formula>E16="Champ 4"</formula>
    </cfRule>
    <cfRule type="expression" dxfId="61" priority="58">
      <formula>E16="Champ 3"</formula>
    </cfRule>
    <cfRule type="expression" dxfId="60" priority="59">
      <formula>E16="Champ 2"</formula>
    </cfRule>
    <cfRule type="expression" dxfId="59" priority="60">
      <formula>E16="Champ 1"</formula>
    </cfRule>
  </conditionalFormatting>
  <conditionalFormatting sqref="J17:J18">
    <cfRule type="expression" dxfId="58" priority="53">
      <formula>J16="Champ 4"</formula>
    </cfRule>
    <cfRule type="expression" dxfId="57" priority="54">
      <formula>J16="Champ 3"</formula>
    </cfRule>
    <cfRule type="expression" dxfId="56" priority="55">
      <formula>J16="Champ 2"</formula>
    </cfRule>
    <cfRule type="expression" dxfId="55" priority="56">
      <formula>J16="Champ 1"</formula>
    </cfRule>
  </conditionalFormatting>
  <conditionalFormatting sqref="O17:O18">
    <cfRule type="expression" dxfId="54" priority="49">
      <formula>O16="Champ 4"</formula>
    </cfRule>
    <cfRule type="expression" dxfId="53" priority="50">
      <formula>O16="Champ 3"</formula>
    </cfRule>
    <cfRule type="expression" dxfId="52" priority="51">
      <formula>O16="Champ 2"</formula>
    </cfRule>
    <cfRule type="expression" dxfId="51" priority="52">
      <formula>O16="Champ 1"</formula>
    </cfRule>
  </conditionalFormatting>
  <conditionalFormatting sqref="T17:T18 Y17:Y18 AD17:AD18">
    <cfRule type="expression" dxfId="50" priority="45">
      <formula>T16="Champ 4"</formula>
    </cfRule>
    <cfRule type="expression" dxfId="49" priority="46">
      <formula>T16="Champ 3"</formula>
    </cfRule>
    <cfRule type="expression" dxfId="48" priority="47">
      <formula>T16="Champ 2"</formula>
    </cfRule>
    <cfRule type="expression" dxfId="47" priority="48">
      <formula>T16="Champ 1"</formula>
    </cfRule>
  </conditionalFormatting>
  <conditionalFormatting sqref="J21:J22">
    <cfRule type="expression" dxfId="46" priority="41">
      <formula>J20="Champ 4"</formula>
    </cfRule>
    <cfRule type="expression" dxfId="45" priority="42">
      <formula>J20="Champ 3"</formula>
    </cfRule>
    <cfRule type="expression" dxfId="44" priority="43">
      <formula>J20="Champ 2"</formula>
    </cfRule>
    <cfRule type="expression" dxfId="43" priority="44">
      <formula>J20="Champ 1"</formula>
    </cfRule>
  </conditionalFormatting>
  <conditionalFormatting sqref="O21:O22 S22">
    <cfRule type="expression" dxfId="42" priority="37">
      <formula>O20="Champ 4"</formula>
    </cfRule>
    <cfRule type="expression" dxfId="41" priority="38">
      <formula>O20="Champ 3"</formula>
    </cfRule>
    <cfRule type="expression" dxfId="40" priority="39">
      <formula>O20="Champ 2"</formula>
    </cfRule>
    <cfRule type="expression" dxfId="39" priority="40">
      <formula>O20="Champ 1"</formula>
    </cfRule>
  </conditionalFormatting>
  <conditionalFormatting sqref="F22">
    <cfRule type="expression" dxfId="38" priority="113">
      <formula>E21="Champ 4"</formula>
    </cfRule>
    <cfRule type="expression" dxfId="37" priority="114">
      <formula>E21="Champ 3"</formula>
    </cfRule>
    <cfRule type="expression" dxfId="36" priority="115">
      <formula>E21="Champ 2"</formula>
    </cfRule>
    <cfRule type="expression" dxfId="35" priority="116">
      <formula>E21="Champ 1"</formula>
    </cfRule>
  </conditionalFormatting>
  <conditionalFormatting sqref="E19:AH19 E23:AH23">
    <cfRule type="cellIs" dxfId="34" priority="28" operator="equal">
      <formula>51</formula>
    </cfRule>
    <cfRule type="cellIs" dxfId="33" priority="29" operator="equal">
      <formula>41</formula>
    </cfRule>
    <cfRule type="cellIs" dxfId="32" priority="30" operator="between">
      <formula>31</formula>
      <formula>32</formula>
    </cfRule>
    <cfRule type="cellIs" dxfId="31" priority="31" operator="between">
      <formula>21</formula>
      <formula>23</formula>
    </cfRule>
    <cfRule type="cellIs" dxfId="30" priority="32" operator="between">
      <formula>11</formula>
      <formula>14</formula>
    </cfRule>
  </conditionalFormatting>
  <conditionalFormatting sqref="E22">
    <cfRule type="expression" dxfId="29" priority="117">
      <formula>C21="Champ 4"</formula>
    </cfRule>
    <cfRule type="expression" dxfId="28" priority="118">
      <formula>C21="Champ 3"</formula>
    </cfRule>
    <cfRule type="expression" dxfId="27" priority="119">
      <formula>C21="Champ 2"</formula>
    </cfRule>
    <cfRule type="expression" dxfId="26" priority="120">
      <formula>C21="Champ 1"</formula>
    </cfRule>
  </conditionalFormatting>
  <conditionalFormatting sqref="B28">
    <cfRule type="expression" dxfId="25" priority="27">
      <formula>OR(AND(E12="Champ 1",OR(E14=12,F14=12,G14=12,H14=12,I14=12)),AND(J12="Champ 1",OR(J14=12,K14=12,L14=12,M14=12,N14=12)),AND(O12="Champ 1",OR(O14=12,P14=12,Q14=12,R14=12,S14=12)),AND(T12="Champ 1",OR(T14=12,U14=12,V14=12,W14=12,X14=12)),AND(Y12="Champ 1",OR(Y14=12,Z14=12,AA14=12,AB14=12,AC14=12)),AND(AD12="Champ 1",OR(AD14=12,AE14=12,AF14=12,AG14=12,AH14=12)),AND(AI12="Champ 1",OR(AI14=12,AJ14=12,AK14=12,AL14=12,AM14=12)),AND(AN12="Champ 1",OR(AN14=12,AO14=12,AP14=12,AQ14=12,AR14=12)),AND(E16="Champ 1",OR(E18=12,F18=12,G18=12,H18=12,I18=12)),AND(J16="Champ 1",OR(J18=12,K18=12,L18=12,M18=12,N18=12)),AND(O16="Champ 1",OR(O18=12,P18=12,Q18=12,R18=12,S18=12)),AND(T16="Champ 1",OR(T18=12,U18=12,V18=12,W18=12,X18=12)),AND(Y16="Champ 1",OR(Y18=12,Z18=12,AA18=12,AB18=12,AC18=12)),AND(AD16="Champ 1",OR(AD18=12,AE18=12,AF18=12,AG18=12,AH18=12)),AND(AI16="Champ 1",OR(AI18=12,AJ18=12,AK18=12,AL18=12,AM18=12)),AND(AN16="Champ 1",OR(AN18=12,AO18=12,AP18=12,AQ18=12,AR18=12)),AND(E20="Champ 1",OR(E22=12,F22=12,G22=12,H22=12,I22=12)),AND(J20="Champ 1",OR(J22=12,K22=12,L22=12,M22=12,N22=12)),AND(O20="Champ 1",OR(O22=12,P22=12,Q22=12,R22=12,S22=12)),AND(T20="Champ 1",OR(T22=12,U22=12,V22=12,W22=12,X22=12)),AND(Y20="Champ 1",OR(Y22=12,Z22=12,AA22=12,AB22=12,AC22=12)),AND(AD20="Champ 1",OR(AD22=12,AE22=12,AF22=12,AG22=12,AH22=12)),AND(AI20="Champ 1",OR(AI22=12,AJ22=12,AK22=12,AL22=12,AM22=12)),AND(AN20="Champ 1",OR(AN22=12,AO22=12,AP22=12,AQ22=12,AR22=12)))</formula>
    </cfRule>
  </conditionalFormatting>
  <conditionalFormatting sqref="C28">
    <cfRule type="expression" dxfId="24" priority="26">
      <formula>OR(AND(E12="Champ 1",OR(E14=13,F14=13,G14=13,H14=13,I14=13)),AND(J12="Champ 1",OR(J14=13,K14=13,L14=13,M14=13,N14=13)),AND(O12="Champ 1",OR(O14=13,P14=13,Q14=13,R14=13,S14=13)),AND(T12="Champ 1",OR(T14=13,U14=13,V14=13,W14=13,X14=13)),AND(Y12="Champ 1",OR(Y14=13,Z14=13,AA14=13,AB14=13,AC14=13)),AND(AD12="Champ 1",OR(AD14=13,AE14=13,AF14=13,AG14=13,AH14=13)),AND(AI12="Champ 1",OR(AI14=13,AJ14=13,AK14=13,AL14=13,AM14=13)),AND(AN12="Champ 1",OR(AN14=13,AO14=13,AP14=13,AQ14=13,AR14=13)),AND(E16="Champ 1",OR(E18=13,F18=13,G18=13,H18=13,I18=13)),AND(J16="Champ 1",OR(J18=13,K18=13,L18=13,M18=13,N18=13)),AND(O16="Champ 1",OR(O18=13,P18=13,Q18=13,R18=13,S18=13)),AND(T16="Champ 1",OR(T18=13,U18=13,V18=13,W18=13,X18=13)),AND(Y16="Champ 1",OR(Y18=13,Z18=13,AA18=13,AB18=13,AC18=13)),AND(AD16="Champ 1",OR(AD18=13,AE18=13,AF18=13,AG18=13,AH18=13)),AND(AI16="Champ 1",OR(AI18=13,AJ18=13,AK18=13,AL18=13,AM18=13)),AND(AN16="Champ 1",OR(AN18=13,AO18=13,AP18=13,AQ18=13,AR18=13)),AND(E20="Champ 1",OR(E22=13,F22=13,G22=13,H22=13,I22=13)),AND(J20="Champ 1",OR(J22=13,K22=13,L22=13,M22=13,N22=13)),AND(O20="Champ 1",OR(O22=13,P22=13,Q22=13,R22=13,S22=13)),AND(T20="Champ 1",OR(T22=13,U22=13,V22=13,W22=13,X22=13)),AND(Y20="Champ 1",OR(Y22=13,Z22=13,AA22=13,AB22=13,AC22=13)),AND(AD20="Champ 1",OR(AD22=13,AE22=13,AF22=13,AG22=13,AH22=13)),AND(AI20="Champ 1",OR(AI22=13,AJ22=13,AK22=13,AL22=13,AM22=13)),AND(AN20="Champ 1",OR(AN22=13,AO22=13,AP22=13,AQ22=13,AR22=13)))</formula>
    </cfRule>
  </conditionalFormatting>
  <conditionalFormatting sqref="D28">
    <cfRule type="expression" dxfId="23" priority="25">
      <formula>OR(AND(E12="Champ 1",OR(E14=14,F14=14,G14=14,H14=14,I14=14)),AND(J12="Champ 1",OR(J14=14,K14=14,L14=14,M14=14,N14=14)),AND(O12="Champ 1",OR(O14=14,P14=14,Q14=14,R14=14,S14=14)),AND(T12="Champ 1",OR(T14=14,U14=14,V14=14,W14=14,X14=14)),AND(Y12="Champ 1",OR(Y14=14,Z14=14,AA14=14,AB14=14,AC14=14)),AND(AD12="Champ 1",OR(AD14=14,AE14=14,AF14=14,AG14=14,AH14=14)),AND(AI12="Champ 1",OR(AI14=14,AJ14=14,AK14=14,AL14=14,AM14=14)),AND(AN12="Champ 1",OR(AN14=14,AO14=14,AP14=14,AQ14=14,AR14=14)),AND(E16="Champ 1",OR(E18=14,F18=14,G18=14,H18=14,I18=14)),AND(J16="Champ 1",OR(J18=14,K18=14,L18=14,M18=14,N18=14)),AND(O16="Champ 1",OR(O18=14,P18=14,Q18=14,R18=14,S18=14)),AND(T16="Champ 1",OR(T18=14,U18=14,V18=14,W18=14,X18=14)),AND(Y16="Champ 1",OR(Y18=14,Z18=14,AA18=14,AB18=14,AC18=14)),AND(AD16="Champ 1",OR(AD18=14,AE18=14,AF18=14,AG18=14,AH18=14)),AND(AI16="Champ 1",OR(AI18=14,AJ18=14,AK18=14,AL18=14,AM18=14)),AND(AN16="Champ 1",OR(AN18=14,AO18=14,AP18=14,AQ18=14,AR18=14)),AND(E20="Champ 1",OR(E22=14,F22=14,G22=14,H22=14,I22=14)),AND(J20="Champ 1",OR(J22=14,K22=14,L22=14,M22=14,N22=14)),AND(O20="Champ 1",OR(O22=14,P22=14,Q22=14,R22=14,S22=14)),AND(T20="Champ 1",OR(T22=14,U22=14,V22=14,W22=14,X22=14)),AND(Y20="Champ 1",OR(Y22=14,Z22=14,AA22=14,AB22=14,AC22=14)),AND(AD20="Champ 1",OR(AD22=14,AE22=14,AF22=14,AG22=14,AH22=14)),AND(AI20="Champ 1",OR(AI22=14,AJ22=14,AK22=14,AL22=14,AM22=14)),AND(AN20="Champ 1",OR(AN22=14,AO22=14,AP22=14,AQ22=14,AR22=14)))</formula>
    </cfRule>
  </conditionalFormatting>
  <conditionalFormatting sqref="E28:F28">
    <cfRule type="expression" dxfId="22" priority="24">
      <formula>OR(AND(E12="Champ 1",OR(E14=15,F14=15,G14=15,H14=15,I14=15)),AND(J12="Champ 1",OR(J14=15,K14=15,L14=15,M14=15,N14=15)),AND(O12="Champ 1",OR(O14=15,P14=15,Q14=15,R14=15,S14=15)),AND(T12="Champ 1",OR(T14=15,U14=15,V14=15,W14=15,X14=15)),AND(Y12="Champ 1",OR(Y14=15,Z14=15,AA14=15,AB14=15,AC14=15)),AND(AD12="Champ 1",OR(AD14=15,AE14=15,AF14=15,AG14=15,AH14=15)),AND(AI12="Champ 1",OR(AI14=15,AJ14=15,AK14=15,AL14=15,AM14=15)),AND(AN12="Champ 1",OR(AN14=15,AO14=15,AP14=15,AQ14=15,AR14=15)),AND(E16="Champ 1",OR(E18=15,F18=15,G18=15,H18=15,I18=15)),AND(J16="Champ 1",OR(J18=15,K18=15,L18=15,M18=15,N18=15)),AND(O16="Champ 1",OR(O18=15,P18=15,Q18=15,R18=15,S18=15)),AND(T16="Champ 1",OR(T18=15,U18=15,V18=15,W18=15,X18=15)),AND(Y16="Champ 1",OR(Y18=15,Z18=15,AA18=15,AB18=15,AC18=15)),AND(AD16="Champ 1",OR(AD18=15,AE18=15,AF18=15,AG18=15,AH18=15)),AND(AI16="Champ 1",OR(AI18=15,AJ18=15,AK18=15,AL18=15,AM18=15)),AND(AN16="Champ 1",OR(AN18=15,AO18=15,AP18=15,AQ18=15,AR18=15)),AND(E20="Champ 1",OR(E22=15,F22=15,G22=15,H22=15,I22=15)),AND(J20="Champ 1",OR(J22=15,K22=15,L22=15,M22=15,N22=15)),AND(O20="Champ 1",OR(O22=15,P22=15,Q22=15,R22=15,S22=15)),AND(T20="Champ 1",OR(T22=15,U22=15,V22=15,W22=15,X22=15)),AND(Y20="Champ 1",OR(Y22=15,Z22=15,AA22=15,AB22=15,AC22=15)),AND(AD20="Champ 1",OR(AD22=15,AE22=15,AF22=15,AG22=15,AH22=15)),AND(AI20="Champ 1",OR(AI22=15,AJ22=15,AK22=15,AL22=15,AM22=15)),AND(AN20="Champ 1",OR(AN22=15,AO22=15,AP22=15,AQ22=15,AR22=15)))</formula>
    </cfRule>
  </conditionalFormatting>
  <conditionalFormatting sqref="A28">
    <cfRule type="expression" dxfId="21" priority="23">
      <formula>OR(AND(E12="Champ 1",OR(E14=11,F14=11,G14=11,H14=11,I14=11)),AND(J12="Champ 1",OR(J14=11,K14=11,L14=11,M14=11,N14=11)),AND(O12="Champ 1",OR(O14=11,P14=11,Q14=11,R14=11,S14=11)),AND(T12="Champ 1",OR(T14=11,U14=11,V14=11,W14=11,X14=11)),AND(Y12="Champ 1",OR(Y14=11,Z14=11,AA14=11,AB14=11,AC14=11)),AND(AD12="Champ 1",OR(AD14=11,AE14=11,AF14=11,AG14=11,AH14=11)),AND(AI12="Champ 1",OR(AI14=11,AJ14=11,AK14=11,AL14=11,AM14=11)),AND(AN12="Champ 1",OR(AN14=11,AO14=11,AP14=11,AQ14=11,AR14=11)),AND(E16="Champ 1",OR(E18=11,F18=11,G18=11,H18=11,I18=11)),AND(J16="Champ 1",OR(J18=11,K18=11,L18=11,M18=11,N18=11)),AND(O16="Champ 1",OR(O18=11,P18=11,Q18=11,R18=11,S18=11)),AND(T16="Champ 1",OR(T18=11,U18=11,V18=11,W18=11,X18=11)),AND(Y16="Champ 1",OR(Y18=11,Z18=11,AA18=11,AB18=11,AC18=11)),AND(AD16="Champ 1",OR(AD18=11,AE18=11,AF18=11,AG18=11,AH18=11)),AND(AI16="Champ 1",OR(AI18=11,AJ18=11,AK18=11,AL18=11,AM18=11)),AND(AN16="Champ 1",OR(AN18=11,AO18=11,AP18=11,AQ18=11,AR18=11)),AND(E20="Champ 1",OR(E22=11,F22=11,G22=11,H22=11,I22=11)),AND(J20="Champ 1",OR(J22=11,K22=11,L22=11,M22=11,N22=11)),AND(O20="Champ 1",OR(O22=11,P22=11,Q22=11,R22=11,S22=11)),AND(T20="Champ 1",OR(T22=11,U22=11,V22=11,W22=11,X22=11)),AND(Y20="Champ 1",OR(Y22=11,Z22=11,AA22=11,AB22=11,AC22=11)),AND(AD20="Champ 1",OR(AD22=11,AE22=11,AF22=11,AG22=11,AH22=11)),AND(AI20="Champ 1",OR(AI22=11,AJ22=11,AK22=11,AL22=11,AM22=11)),AND(AN20="Champ 1",OR(AN22=11,AO22=11,AP22=11,AQ22=11,AR22=11)))</formula>
    </cfRule>
  </conditionalFormatting>
  <conditionalFormatting sqref="G28:H28">
    <cfRule type="expression" dxfId="20" priority="22">
      <formula>OR(AND(E12="Champ 2",OR(E14=21,F14=21,G14=21,H14=21,I14=21)),AND(J12="Champ 2",OR(J14=21,K14=21,L14=21,M14=21,N14=21)),AND(O12="Champ 2",OR(O14=21,P14=21,Q14=21,R14=21,S14=21)),AND(T12="Champ 2",OR(T14=21,U14=21,V14=21,W14=21,X14=21)),AND(Y12="Champ 2",OR(Y14=21,Z14=21,AA14=21,AB14=21,AC14=21)),AND(AD12="Champ 2",OR(AD14=21,AE14=21,AF14=21,AG14=21,AH14=21)),AND(AI12="Champ 2",OR(AI14=21,AJ14=21,AK14=21,AL14=21,AM14=21)),AND(AN12="Champ 2",OR(AN14=21,AO14=21,AP14=21,AQ14=21,AR14=21)),AND(E16="Champ 2",OR(E18=21,F18=21,G18=21,H18=21,I18=21)),AND(J16="Champ 2",OR(J18=21,K18=21,L18=21,M18=21,N18=21)),AND(O16="Champ 2",OR(O18=21,P18=21,Q18=21,R18=21,S18=21)),AND(T16="Champ 2",OR(T18=21,U18=21,V18=21,W18=21,X18=21)),AND(Y16="Champ 2",OR(Y18=21,Z18=21,AA18=21,AB18=21,AC18=21)),AND(AD16="Champ 2",OR(AD18=21,AE18=21,AF18=21,AG18=21,AH18=21)),AND(AI16="Champ 2",OR(AI18=21,AJ18=21,AK18=21,AL18=21,AM18=21)),AND(AN16="Champ 2",OR(AN18=21,AO18=21,AP18=21,AQ18=21,AR18=21)),AND(E20="Champ 2",OR(E22=21,F22=21,G22=21,H22=21,I22=21)),AND(J20="Champ 2",OR(J22=21,K22=21,L22=21,M22=21,N22=21)),AND(O20="Champ 2",OR(O22=21,P22=21,Q22=21,R22=21,S22=21)),AND(T20="Champ 2",OR(T22=21,U22=21,V22=21,W22=21,X22=21)),AND(Y20="Champ 2",OR(Y22=21,Z22=21,AA22=21,AB22=21,AC22=21)),AND(AD20="Champ 2",OR(AD22=21,AE22=21,AF22=21,AG22=21,AH22=21)),AND(AI20="Champ 2",OR(AI22=21,AJ22=21,AK22=21,AL22=21,AM22=21)),AND(AN20="Champ 2",OR(AN22=21,AO22=21,AP22=21,AQ22=21,AR22=21)))</formula>
    </cfRule>
  </conditionalFormatting>
  <conditionalFormatting sqref="I28:J28">
    <cfRule type="expression" dxfId="19" priority="21">
      <formula>OR(AND(E12="Champ 2",OR(E14=22,F14=22,G14=22,H14=22,I14=22)),AND(J12="Champ 2",OR(J14=22,K14=22,L14=22,M14=22,N14=22)),AND(O12="Champ 2",OR(O14=22,P14=22,Q14=22,R14=22,S14=22)),AND(T12="Champ 2",OR(T14=22,U14=22,V14=22,W14=22,X14=22)),AND(Y12="Champ 2",OR(Y14=22,Z14=22,AA14=22,AB14=22,AC14=22)),AND(AD12="Champ 2",OR(AD14=22,AE14=22,AF14=22,AG14=22,AH14=22)),AND(AI12="Champ 2",OR(AI14=22,AJ14=22,AK14=22,AL14=22,AM14=22)),AND(AN12="Champ 2",OR(AN14=22,AO14=22,AP14=22,AQ14=22,AR14=22)),AND(E16="Champ 2",OR(E18=22,F18=22,G18=22,H18=22,I18=22)),AND(J16="Champ 2",OR(J18=22,K18=22,L18=22,M18=22,N18=22)),AND(O16="Champ 2",OR(O18=22,P18=22,Q18=22,R18=22,S18=22)),AND(T16="Champ 2",OR(T18=22,U18=22,V18=22,W18=22,X18=22)),AND(Y16="Champ 2",OR(Y18=22,Z18=22,AA18=22,AB18=22,AC18=22)),AND(AD16="Champ 2",OR(AD18=22,AE18=22,AF18=22,AG18=22,AH18=22)),AND(AI16="Champ 2",OR(AI18=22,AJ18=22,AK18=22,AL18=22,AM18=22)),AND(AN16="Champ 2",OR(AN18=22,AO18=22,AP18=22,AQ18=22,AR18=22)),AND(E20="Champ 2",OR(E22=22,F22=22,G22=22,H22=22,I22=22)),AND(J20="Champ 2",OR(J22=22,K22=22,L22=22,M22=22,N22=22)),AND(O20="Champ 2",OR(O22=22,P22=22,Q22=22,R22=22,S22=22)),AND(T20="Champ 2",OR(T22=22,U22=22,V22=22,W22=22,X22=22)),AND(Y20="Champ 2",OR(Y22=22,Z22=22,AA22=22,AB22=22,AC22=22)),AND(AD20="Champ 2",OR(AD22=22,AE22=22,AF22=22,AG22=22,AH22=22)),AND(AI20="Champ 2",OR(AI22=22,AJ22=22,AK22=22,AL22=22,AM22=22)),AND(AN20="Champ 2",OR(AN22=22,AO22=22,AP22=22,AQ22=22,AR22=22)))</formula>
    </cfRule>
  </conditionalFormatting>
  <conditionalFormatting sqref="K28:L28">
    <cfRule type="expression" dxfId="18" priority="20">
      <formula>OR(AND(E12="Champ 2",OR(E14=23,F14=23,G14=23,H14=23,I14=23)),AND(J12="Champ 2",OR(J14=23,K14=23,L14=23,M14=23,N14=23)),AND(O12="Champ 2",OR(O14=23,P14=23,Q14=23,R14=23,S14=23)),AND(T12="Champ 2",OR(T14=23,U14=23,V14=23,W14=23,X14=23)),AND(Y12="Champ 2",OR(Y14=23,Z14=23,AA14=23,AB14=23,AC14=23)),AND(AD12="Champ 2",OR(AD14=23,AE14=23,AF14=23,AG14=23,AH14=23)),AND(AI12="Champ 2",OR(AI14=23,AJ14=23,AK14=23,AL14=23,AM14=23)),AND(AN12="Champ 2",OR(AN14=23,AO14=23,AP14=23,AQ14=23,AR14=23)),AND(E16="Champ 2",OR(E18=23,F18=23,G18=23,H18=23,I18=23)),AND(J16="Champ 2",OR(J18=23,K18=23,L18=23,M18=23,N18=23)),AND(O16="Champ 2",OR(O18=23,P18=23,Q18=23,R18=23,S18=23)),AND(T16="Champ 2",OR(T18=23,U18=23,V18=23,W18=23,X18=23)),AND(Y16="Champ 2",OR(Y18=23,Z18=23,AA18=23,AB18=23,AC18=23)),AND(AD16="Champ 2",OR(AD18=23,AE18=23,AF18=23,AG18=23,AH18=23)),AND(AI16="Champ 2",OR(AI18=23,AJ18=23,AK18=23,AL18=23,AM18=23)),AND(AN16="Champ 2",OR(AN18=23,AO18=23,AP18=23,AQ18=23,AR18=23)),AND(E20="Champ 2",OR(E22=23,F22=23,G22=23,H22=23,I22=23)),AND(J20="Champ 2",OR(J22=23,K22=23,L22=23,M22=23,N22=23)),AND(O20="Champ 2",OR(O22=23,P22=23,Q22=23,R22=23,S22=23)),AND(T20="Champ 2",OR(T22=23,U22=23,V22=23,W22=23,X22=23)),AND(Y20="Champ 2",OR(Y22=23,Z22=23,AA22=23,AB22=23,AC22=23)),AND(AD20="Champ 2",OR(AD22=23,AE22=23,AF22=23,AG22=23,AH22=23)),AND(AI20="Champ 2",OR(AI22=23,AJ22=23,AK22=23,AL22=23,AM22=23)),AND(AN20="Champ 2",OR(AN22=23,AO22=23,AP22=23,AQ22=23,AR22=23)))</formula>
    </cfRule>
  </conditionalFormatting>
  <conditionalFormatting sqref="M28:N28">
    <cfRule type="expression" dxfId="17" priority="19">
      <formula>OR(AND(E12="Champ 2",OR(E14=24,F14=24,G14=24,H14=24,I14=24)),AND(J12="Champ 2",OR(J14=24,K14=24,L14=24,M14=24,N14=24)),AND(O12="Champ 2",OR(O14=24,P14=24,Q14=24,R14=24,S14=24)),AND(T12="Champ 2",OR(T14=24,U14=24,V14=24,W14=24,X14=24)),AND(Y12="Champ 2",OR(Y14=24,Z14=24,AA14=24,AB14=24,AC14=24)),AND(AD12="Champ 2",OR(AD14=24,AE14=24,AF14=24,AG14=24,AH14=24)),AND(AI12="Champ 2",OR(AI14=24,AJ14=24,AK14=24,AL14=24,AM14=24)),AND(AN12="Champ 2",OR(AN14=24,AO14=24,AP14=24,AQ14=24,AR14=24)),AND(E16="Champ 2",OR(E18=24,F18=24,G18=24,H18=24,I18=24)),AND(J16="Champ 2",OR(J18=24,K18=24,L18=24,M18=24,N18=24)),AND(O16="Champ 2",OR(O18=24,P18=24,Q18=24,R18=24,S18=24)),AND(T16="Champ 2",OR(T18=24,U18=24,V18=24,W18=24,X18=24)),AND(Y16="Champ 2",OR(Y18=24,Z18=24,AA18=24,AB18=24,AC18=24)),AND(AD16="Champ 2",OR(AD18=24,AE18=24,AF18=24,AG18=24,AH18=24)),AND(AI16="Champ 2",OR(AI18=24,AJ18=24,AK18=24,AL18=24,AM18=24)),AND(AN16="Champ 2",OR(AN18=24,AO18=24,AP18=24,AQ18=24,AR18=24)),AND(E20="Champ 2",OR(E22=24,F22=24,G22=24,H22=24,I22=24)),AND(J20="Champ 2",OR(J22=24,K22=24,L22=24,M22=24,N22=24)),AND(O20="Champ 2",OR(O22=24,P22=24,Q22=24,R22=24,S22=24)),AND(T20="Champ 2",OR(T22=24,U22=24,V22=24,W22=24,X22=24)),AND(Y20="Champ 2",OR(Y22=24,Z22=24,AA22=24,AB22=24,AC22=24)),AND(AD20="Champ 2",OR(AD22=24,AE22=24,AF22=24,AG22=24,AH22=24)),AND(AI20="Champ 2",OR(AI22=24,AJ22=24,AK22=24,AL22=24,AM22=24)),AND(AN20="Champ 2",OR(AN22=24,AO22=24,AP22=24,AQ22=24,AR22=24)))</formula>
    </cfRule>
  </conditionalFormatting>
  <conditionalFormatting sqref="O28:P28">
    <cfRule type="expression" dxfId="16" priority="18">
      <formula>OR(AND(E12="Champ 3",OR(E14=31,F14=31,G14=31,H14=31,I14=31)),AND(J12="Champ 3",OR(J14=31,K14=31,L14=31,M14=31,N14=31)),AND(O12="Champ 3",OR(O14=31,P14=31,Q14=31,R14=31,S14=31)),AND(T12="Champ 3",OR(T14=31,U14=31,V14=31,W14=31,X14=31)),AND(Y12="Champ 3",OR(Y14=31,Z14=31,AA14=31,AB14=31,AC14=31)),AND(AD12="Champ 3",OR(AD14=31,AE14=31,AF14=31,AG14=31,AH14=31)),AND(AI12="Champ 3",OR(AI14=31,AJ14=31,AK14=31,AL14=31,AM14=31)),AND(AN12="Champ 3",OR(AN14=31,AO14=31,AP14=31,AQ14=31,AR14=31)),AND(E16="Champ 3",OR(E18=31,F18=31,G18=31,H18=31,I18=31)),AND(J16="Champ 3",OR(J18=31,K18=31,L18=31,M18=31,N18=31)),AND(O16="Champ 3",OR(O18=31,P18=31,Q18=31,R18=31,S18=31)),AND(T16="Champ 3",OR(T18=31,U18=31,V18=31,W18=31,X18=31)),AND(Y16="Champ 3",OR(Y18=31,Z18=31,AA18=31,AB18=31,AC18=31)),AND(AD16="Champ 3",OR(AD18=31,AE18=31,AF18=31,AG18=31,AH18=31)),AND(AI16="Champ 3",OR(AI18=31,AJ18=31,AK18=31,AL18=31,AM18=31)),AND(AN16="Champ 3",OR(AN18=31,AO18=31,AP18=31,AQ18=31,AR18=31)),AND(E20="Champ 3",OR(E22=31,F22=31,G22=31,H22=31,I22=31)),AND(J20="Champ 3",OR(J22=31,K22=31,L22=31,M22=31,N22=31)),AND(O20="Champ 3",OR(O22=31,P22=31,Q22=31,R22=31,S22=31)),AND(T20="Champ 3",OR(T22=31,U22=31,V22=31,W22=31,X22=31)),AND(Y20="Champ 3",OR(Y22=31,Z22=31,AA22=31,AB22=31,AC22=31)),AND(AD20="Champ 3",OR(AD22=31,AE22=31,AF22=31,AG22=31,AH22=31)),AND(AI20="Champ 3",OR(AI22=31,AJ22=31,AK22=31,AL22=31,AM22=31)),AND(AN20="Champ 3",OR(AN22=31,AO22=31,AP22=31,AQ22=31,AR22=31)))</formula>
    </cfRule>
  </conditionalFormatting>
  <conditionalFormatting sqref="Q28:R28">
    <cfRule type="expression" dxfId="15" priority="17">
      <formula>OR(AND(E12="Champ 3",OR(E14=32,F14=32,G14=32,H14=32,I14=32)),AND(J12="Champ 3",OR(J14=32,K14=32,L14=32,M14=32,N14=32)),AND(O12="Champ 3",OR(O14=32,P14=32,Q14=32,R14=32,S14=32)),AND(T12="Champ 3",OR(T14=32,U14=32,V14=32,W14=32,X14=32)),AND(Y12="Champ 3",OR(Y14=32,Z14=32,AA14=32,AB14=32,AC14=32)),AND(AD12="Champ 3",OR(AD14=32,AE14=32,AF14=32,AG14=32,AH14=32)),AND(AI12="Champ 3",OR(AI14=32,AJ14=32,AK14=32,AL14=32,AM14=32)),AND(AN12="Champ 3",OR(AN14=32,AO14=32,AP14=32,AQ14=32,AR14=32)),AND(E16="Champ 3",OR(E18=32,F18=32,G18=32,H18=32,I18=32)),AND(J16="Champ 3",OR(J18=32,K18=32,L18=32,M18=32,N18=32)),AND(O16="Champ 3",OR(O18=32,P18=32,Q18=32,R18=32,S18=32)),AND(T16="Champ 3",OR(T18=32,U18=32,V18=32,W18=32,X18=32)),AND(Y16="Champ 3",OR(Y18=32,Z18=32,AA18=32,AB18=32,AC18=32)),AND(AD16="Champ 3",OR(AD18=32,AE18=32,AF18=32,AG18=32,AH18=32)),AND(AI16="Champ 3",OR(AI18=32,AJ18=32,AK18=32,AL18=32,AM18=32)),AND(AN16="Champ 3",OR(AN18=32,AO18=32,AP18=32,AQ18=32,AR18=32)),AND(E20="Champ 3",OR(E22=32,F22=32,G22=32,H22=32,I22=32)),AND(J20="Champ 3",OR(J22=32,K22=32,L22=32,M22=32,N22=32)),AND(O20="Champ 3",OR(O22=32,P22=32,Q22=32,R22=32,S22=32)),AND(T20="Champ 3",OR(T22=32,U22=32,V22=32,W22=32,X22=32)),AND(Y20="Champ 3",OR(Y22=32,Z22=32,AA22=32,AB22=32,AC22=32)),AND(AD20="Champ 3",OR(AD22=32,AE22=32,AF22=32,AG22=32,AH22=32)),AND(AI20="Champ 3",OR(AI22=32,AJ22=32,AK22=32,AL22=32,AM22=32)),AND(AN20="Champ 3",OR(AN22=32,AO22=32,AP22=32,AQ22=32,AR22=32)))</formula>
    </cfRule>
  </conditionalFormatting>
  <conditionalFormatting sqref="S28:T28">
    <cfRule type="expression" dxfId="14" priority="16">
      <formula>OR(AND(E12="Champ 3",OR(E14=33,F14=33,G14=33,H14=33,I14=33)),AND(J12="Champ 3",OR(J14=33,K14=33,L14=33,M14=33,N14=33)),AND(O12="Champ 3",OR(O14=33,P14=33,Q14=33,R14=33,S14=33)),AND(T12="Champ 3",OR(T14=33,U14=33,V14=33,W14=33,X14=33)),AND(Y12="Champ 3",OR(Y14=33,Z14=33,AA14=33,AB14=33,AC14=33)),AND(AD12="Champ 3",OR(AD14=33,AE14=33,AF14=33,AG14=33,AH14=33)),AND(AI12="Champ 3",OR(AI14=33,AJ14=33,AK14=33,AL14=33,AM14=33)),AND(AN12="Champ 3",OR(AN14=33,AO14=33,AP14=33,AQ14=33,AR14=33)),AND(E16="Champ 3",OR(E18=33,F18=33,G18=33,H18=33,I18=33)),AND(J16="Champ 3",OR(J18=33,K18=33,L18=33,M18=33,N18=33)),AND(O16="Champ 3",OR(O18=33,P18=33,Q18=33,R18=33,S18=33)),AND(T16="Champ 3",OR(T18=33,U18=33,V18=33,W18=33,X18=33)),AND(Y16="Champ 3",OR(Y18=33,Z18=33,AA18=33,AB18=33,AC18=33)),AND(AD16="Champ 3",OR(AD18=33,AE18=33,AF18=33,AG18=33,AH18=33)),AND(AI16="Champ 3",OR(AI18=33,AJ18=33,AK18=33,AL18=33,AM18=33)),AND(AN16="Champ 3",OR(AN18=33,AO18=33,AP18=33,AQ18=33,AR18=33)),AND(E20="Champ 3",OR(E22=33,F22=33,G22=33,H22=33,I22=33)),AND(J20="Champ 3",OR(J22=33,K22=33,L22=33,M22=33,N22=33)),AND(O20="Champ 3",OR(O22=33,P22=33,Q22=33,R22=33,S22=33)),AND(T20="Champ 3",OR(T22=33,U22=33,V22=33,W22=33,X22=33)),AND(Y20="Champ 3",OR(Y22=33,Z22=33,AA22=33,AB22=33,AC22=33)),AND(AD20="Champ 3",OR(AD22=33,AE22=33,AF22=33,AG22=33,AH22=33)),AND(AI20="Champ 3",OR(AI22=33,AJ22=33,AK22=33,AL22=33,AM22=33)),AND(AN20="Champ 3",OR(AN22=33,AO22=33,AP22=33,AQ22=33,AR22=33)))</formula>
    </cfRule>
  </conditionalFormatting>
  <conditionalFormatting sqref="U28:V28">
    <cfRule type="expression" dxfId="13" priority="15">
      <formula>OR(AND(E12="Champ 4",OR(E14=41,F14=41,G14=41,H14=41,I14=41)),AND(J12="Champ 4",OR(J14=41,K14=41,L14=41,M14=41,N14=41)),AND(O12="Champ 4",OR(O14=41,P14=41,Q14=41,R14=41,S14=41)),AND(T12="Champ 4",OR(T14=41,U14=41,V14=41,W14=41,X14=41)),AND(Y12="Champ 4",OR(Y14=41,Z14=41,AA14=41,AB14=41,AC14=41)),AND(AD12="Champ 4",OR(AD14=41,AE14=41,AF14=41,AG14=41,AH14=41)),AND(AI12="Champ 4",OR(AI14=41,AJ14=41,AK14=41,AL14=41,AM14=41)),AND(AN12="Champ 4",OR(AN14=41,AO14=41,AP14=41,AQ14=41,AR14=41)),AND(E16="Champ 4",OR(E18=41,F18=41,G18=41,H18=41,I18=41)),AND(J16="Champ 4",OR(J18=41,K18=41,L18=41,M18=41,N18=41)),AND(O16="Champ 4",OR(O18=41,P18=41,Q18=41,R18=41,S18=41)),AND(T16="Champ 4",OR(T18=41,U18=41,V18=41,W18=41,X18=41)),AND(Y16="Champ 4",OR(Y18=41,Z18=41,AA18=41,AB18=41,AC18=41)),AND(AD16="Champ 4",OR(AD18=41,AE18=41,AF18=41,AG18=41,AH18=41)),AND(AI16="Champ 4",OR(AI18=41,AJ18=41,AK18=41,AL18=41,AM18=41)),AND(AN16="Champ 4",OR(AN18=41,AO18=41,AP18=41,AQ18=41,AR18=41)),AND(E20="Champ 4",OR(E22=41,F22=41,G22=41,H22=41,I22=41)),AND(J20="Champ 4",OR(J22=41,K22=41,L22=41,M22=41,N22=41)),AND(O20="Champ 4",OR(O22=41,P22=41,Q22=41,R22=41,S22=41)),AND(T20="Champ 4",OR(T22=41,U22=41,V22=41,W22=41,X22=41)),AND(Y20="Champ 4",OR(Y22=41,Z22=41,AA22=41,AB22=41,AC22=41)),AND(AD20="Champ 4",OR(AD22=41,AE22=41,AF22=41,AG22=41,AH22=41)),AND(AI20="Champ 4",OR(AI22=41,AJ22=41,AK22=41,AL22=41,AM22=41)),AND(AN20="Champ 4",OR(AN22=41,AO22=41,AP22=41,AQ22=41,AR22=41)))</formula>
    </cfRule>
  </conditionalFormatting>
  <conditionalFormatting sqref="W28:X28">
    <cfRule type="expression" dxfId="12" priority="14">
      <formula>OR(AND(E12="Champ 4",OR(E14=42,F14=42,G14=42,H14=42,I14=42)),AND(J12="Champ 4",OR(J14=42,K14=42,L14=42,M14=42,N14=42)),AND(O12="Champ 4",OR(O14=42,P14=42,Q14=42,R14=42,S14=42)),AND(T12="Champ 4",OR(T14=42,U14=42,V14=42,W14=42,X14=42)),AND(Y12="Champ 4",OR(Y14=42,Z14=42,AA14=42,AB14=42,AC14=42)),AND(AD12="Champ 4",OR(AD14=42,AE14=42,AF14=42,AG14=42,AH14=42)),AND(AI12="Champ 4",OR(AI14=42,AJ14=42,AK14=42,AL14=42,AM14=42)),AND(AN12="Champ 4",OR(AN14=42,AO14=42,AP14=42,AQ14=42,AR14=42)),AND(E16="Champ 4",OR(E18=42,F18=42,G18=42,H18=42,I18=42)),AND(J16="Champ 4",OR(J18=42,K18=42,L18=42,M18=42,N18=42)),AND(O16="Champ 4",OR(O18=42,P18=42,Q18=42,R18=42,S18=42)),AND(T16="Champ 4",OR(T18=42,U18=42,V18=42,W18=42,X18=42)),AND(Y16="Champ 4",OR(Y18=42,Z18=42,AA18=42,AB18=42,AC18=42)),AND(AD16="Champ 4",OR(AD18=42,AE18=42,AF18=42,AG18=42,AH18=42)),AND(AI16="Champ 4",OR(AI18=42,AJ18=42,AK18=42,AL18=42,AM18=42)),AND(AN16="Champ 4",OR(AN18=42,AO18=42,AP18=42,AQ18=42,AR18=42)),AND(E20="Champ 4",OR(E22=42,F22=42,G22=42,H22=42,I22=42)),AND(J20="Champ 4",OR(J22=42,K22=42,L22=42,M22=42,N22=42)),AND(O20="Champ 4",OR(O22=42,P22=42,Q22=42,R22=42,S22=42)),AND(T20="Champ 4",OR(T22=42,U22=42,V22=42,W22=42,X22=42)),AND(Y20="Champ 4",OR(Y22=42,Z22=42,AA22=42,AB22=42,AC22=42)),AND(AD20="Champ 4",OR(AD22=42,AE22=42,AF22=42,AG22=42,AH22=42)),AND(AI20="Champ 4",OR(AI22=42,AJ22=42,AK22=42,AL22=42,AM22=42)),AND(AN20="Champ 4",OR(AN22=42,AO22=42,AP22=42,AQ22=42,AR22=42)))</formula>
    </cfRule>
  </conditionalFormatting>
  <conditionalFormatting sqref="AA28:AB28">
    <cfRule type="expression" dxfId="11" priority="13">
      <formula>OR(AND(E12="Champ 4",OR(E14=44,F14=44,G14=44,H14=44,I14=44)),AND(J12="Champ 4",OR(J14=44,K14=44,L14=44,M14=44,N14=44)),AND(O12="Champ 4",OR(O14=44,P14=44,Q14=44,R14=44,S14=44)),AND(T12="Champ 4",OR(T14=44,U14=44,V14=44,W14=44,X14=44)),AND(Y12="Champ 4",OR(Y14=44,Z14=44,AA14=44,AB14=44,AC14=44)),AND(AD12="Champ 4",OR(AD14=44,AE14=44,AF14=44,AG14=44,AH14=44)),AND(AI12="Champ 4",OR(AI14=44,AJ14=44,AK14=44,AL14=44,AM14=44)),AND(AN12="Champ 4",OR(AN14=44,AO14=44,AP14=44,AQ14=44,AR14=44)),AND(E16="Champ 4",OR(E18=44,F18=44,G18=44,H18=44,I18=44)),AND(J16="Champ 4",OR(J18=44,K18=44,L18=44,M18=44,N18=44)),AND(O16="Champ 4",OR(O18=44,P18=44,Q18=44,R18=44,S18=44)),AND(T16="Champ 4",OR(T18=44,U18=44,V18=44,W18=44,X18=44)),AND(Y16="Champ 4",OR(Y18=44,Z18=44,AA18=44,AB18=44,AC18=44)),AND(AD16="Champ 4",OR(AD18=44,AE18=44,AF18=44,AG18=44,AH18=44)),AND(AI16="Champ 4",OR(AI18=44,AJ18=44,AK18=44,AL18=44,AM18=44)),AND(AN16="Champ 4",OR(AN18=44,AO18=44,AP18=44,AQ18=44,AR18=44)),AND(E20="Champ 4",OR(E22=44,F22=44,G22=44,H22=44,I22=44)),AND(J20="Champ 4",OR(J22=44,K22=44,L22=44,M22=44,N22=44)),AND(O20="Champ 4",OR(O22=44,P22=44,Q22=44,R22=44,S22=44)),AND(T20="Champ 4",OR(T22=44,U22=44,V22=44,W22=44,X22=44)),AND(Y20="Champ 4",OR(Y22=44,Z22=44,AA22=44,AB22=44,AC22=44)),AND(AD20="Champ 4",OR(AD22=44,AE22=44,AF22=44,AG22=44,AH22=44)),AND(AI20="Champ 4",OR(AI22=44,AJ22=44,AK22=44,AL22=44,AM22=44)),AND(AN20="Champ 4",OR(AN22=44,AO22=44,AP22=44,AQ22=44,AR22=44)))</formula>
    </cfRule>
  </conditionalFormatting>
  <conditionalFormatting sqref="AF28:AG28">
    <cfRule type="expression" dxfId="10" priority="11">
      <formula>$AV$5&gt;=22</formula>
    </cfRule>
  </conditionalFormatting>
  <conditionalFormatting sqref="AH28:AI28">
    <cfRule type="expression" dxfId="9" priority="10">
      <formula>$AV$6&gt;=28</formula>
    </cfRule>
  </conditionalFormatting>
  <conditionalFormatting sqref="AJ28:AK28">
    <cfRule type="expression" dxfId="8" priority="9">
      <formula>$AY$5&gt;=42</formula>
    </cfRule>
  </conditionalFormatting>
  <conditionalFormatting sqref="AL28:AM28">
    <cfRule type="expression" dxfId="7" priority="8">
      <formula>$AY$6&gt;=44</formula>
    </cfRule>
  </conditionalFormatting>
  <conditionalFormatting sqref="AN28:AO28">
    <cfRule type="expression" dxfId="6" priority="7">
      <formula>$AY$7&gt;=46</formula>
    </cfRule>
  </conditionalFormatting>
  <conditionalFormatting sqref="AP28:AQ28">
    <cfRule type="expression" dxfId="5" priority="6">
      <formula>$BB$5&gt;=62</formula>
    </cfRule>
  </conditionalFormatting>
  <conditionalFormatting sqref="AR28:AS28">
    <cfRule type="expression" dxfId="4" priority="5">
      <formula>$BB$6&gt;=64</formula>
    </cfRule>
  </conditionalFormatting>
  <conditionalFormatting sqref="AT28:AW28">
    <cfRule type="expression" dxfId="3" priority="4">
      <formula>$BE$5&gt;=82</formula>
    </cfRule>
  </conditionalFormatting>
  <conditionalFormatting sqref="AX28:BA28">
    <cfRule type="expression" dxfId="2" priority="3">
      <formula>$BE$6&gt;=102</formula>
    </cfRule>
  </conditionalFormatting>
  <conditionalFormatting sqref="Y28:Z28">
    <cfRule type="expression" dxfId="1" priority="2">
      <formula>OR(AND(E12="Champ 4",OR(E14=43,F14=43,G14=43,H14=43,I14=43)),AND(J12="Champ 4",OR(J14=43,K14=43,L14=43,M14=43,N14=43)),AND(O12="Champ 4",OR(O14=43,P14=43,Q14=43,R14=43,S14=43)),AND(T12="Champ 4",OR(T14=43,U14=43,V14=43,W14=43,X14=43)),AND(Y12="Champ 4",OR(Y14=43,Z14=43,AA14=43,AB14=43,AC14=43)),AND(AD12="Champ 4",OR(AD14=43,AE14=43,AF14=43,AG14=43,AH14=43)),AND(AI12="Champ 4",OR(AI14=43,AJ14=43,AK14=43,AL14=43,AM14=43)),AND(AN12="Champ 4",OR(AN14=43,AO14=43,AP14=43,AQ14=43,AR14=43)),AND(E16="Champ 4",OR(E18=43,F18=43,G18=43,H18=43,I18=43)),AND(J16="Champ 4",OR(J18=43,K18=43,L18=43,M18=43,N18=43)),AND(O16="Champ 4",OR(O18=43,P18=43,Q18=43,R18=43,S18=43)),AND(T16="Champ 4",OR(T18=43,U18=43,V18=43,W18=43,X18=43)),AND(Y16="Champ 4",OR(Y18=43,Z18=43,AA18=43,AB18=43,AC18=43)),AND(AD16="Champ 4",OR(AD18=43,AE18=43,AF18=43,AG18=43,AH18=43)),AND(AI16="Champ 4",OR(AI18=43,AJ18=43,AK18=43,AL18=43,AM18=43)),AND(AN16="Champ 4",OR(AN18=43,AO18=43,AP18=43,AQ18=43,AR18=43)),AND(E20="Champ 4",OR(E22=43,F22=43,G22=43,H22=43,I22=43)),AND(J20="Champ 4",OR(J22=43,K22=43,L22=43,M22=43,N22=43)),AND(O20="Champ 4",OR(O22=43,P22=43,Q22=43,R22=43,S22=43)),AND(T20="Champ 4",OR(T22=43,U22=43,V22=43,W22=43,X22=43)),AND(Y20="Champ 4",OR(Y22=43,Z22=43,AA22=43,AB22=43,AC22=43)),AND(AD20="Champ 4",OR(AD22=43,AE22=43,AF22=43,AG22=43,AH22=43)),AND(AI20="Champ 4",OR(AI22=43,AJ22=43,AK22=43,AL22=43,AM22=43)),AND(AN20="Champ 4",OR(AN22=43,AO22=43,AP22=43,AQ22=43,AR22=43)))</formula>
    </cfRule>
  </conditionalFormatting>
  <conditionalFormatting sqref="AC28:AD28">
    <cfRule type="expression" dxfId="0" priority="1">
      <formula>OR(AND(E12="Champ 4",OR(E14=45,F14=45,G14=45,H14=45,I14=45)),AND(J12="Champ 4",OR(J14=45,K14=45,L14=45,M14=45,N14=45)),AND(O12="Champ 4",OR(O14=45,P14=45,Q14=45,R14=45,S14=45)),AND(T12="Champ 4",OR(T14=45,U14=45,V14=45,W14=45,X14=45)),AND(Y12="Champ 4",OR(Y14=45,Z14=45,AA14=45,AB14=45,AC14=45)),AND(AD12="Champ 4",OR(AD14=45,AE14=45,AF14=45,AG14=45,AH14=45)),AND(AI12="Champ 4",OR(AI14=45,AJ14=45,AK14=45,AL14=45,AM14=45)),AND(AN12="Champ 4",OR(AN14=45,AO14=45,AP14=45,AQ14=45,AR14=45)),AND(E16="Champ 4",OR(E18=45,F18=45,G18=45,H18=45,I18=45)),AND(J16="Champ 4",OR(J18=45,K18=45,L18=45,M18=45,N18=45)),AND(O16="Champ 4",OR(O18=45,P18=45,Q18=45,R18=45,S18=45)),AND(T16="Champ 4",OR(T18=45,U18=45,V18=45,W18=45,X18=45)),AND(Y16="Champ 4",OR(Y18=45,Z18=45,AA18=45,AB18=45,AC18=45)),AND(AD16="Champ 4",OR(AD18=45,AE18=45,AF18=45,AG18=45,AH18=45)),AND(AI16="Champ 4",OR(AI18=45,AJ18=45,AK18=45,AL18=45,AM18=45)),AND(AN16="Champ 4",OR(AN18=45,AO18=45,AP18=45,AQ18=45,AR18=45)),AND(E20="Champ 4",OR(E22=45,F22=45,G22=45,H22=45,I22=45)),AND(J20="Champ 4",OR(J22=45,K22=45,L22=45,M22=45,N22=45)),AND(O20="Champ 4",OR(O22=45,P22=45,Q22=45,R22=45,S22=45)),AND(T20="Champ 4",OR(T22=45,U22=45,V22=45,W22=45,X22=45)),AND(Y20="Champ 4",OR(Y22=45,Z22=45,AA22=45,AB22=45,AC22=45)),AND(AD20="Champ 4",OR(AD22=45,AE22=45,AF22=45,AG22=45,AH22=45)),AND(AI20="Champ 4",OR(AI22=45,AJ22=45,AK22=45,AL22=45,AM22=45)),AND(AN20="Champ 4",OR(AN22=45,AO22=45,AP22=45,AQ22=45,AR22=45)))</formula>
    </cfRule>
  </conditionalFormatting>
  <dataValidations xWindow="225" yWindow="420" count="6">
    <dataValidation allowBlank="1" showInputMessage="1" showErrorMessage="1" promptTitle="APSA" prompt="Saisissez une APSA_x000a_" sqref="E9 AI9 J9 O9 T9 Y9 AD9 AN21 J13 AI13 O13 T13 Y13 AD13 AI21 J21 AI17 E13 E17 AN9 J17 O17 T17 Y17 AD17 AN13 O21 T21 Y21 AD21 E21 AN17"/>
    <dataValidation type="list" allowBlank="1" showInputMessage="1" showErrorMessage="1" prompt="Choisissez un des champs d'apprentissage" sqref="E20:AR20 E12:AR12 E8:AR8 E16:AR16">
      <formula1>"Champ 1, Champ 2, Champ 3, Champ 4"</formula1>
    </dataValidation>
    <dataValidation type="list" allowBlank="1" showInputMessage="1" showErrorMessage="1" sqref="AS19">
      <formula1>"11,14,21,22,23,24,3,4,5"</formula1>
    </dataValidation>
    <dataValidation type="list" allowBlank="1" showInputMessage="1" showErrorMessage="1" sqref="E11:AR11 E19:AR19 E15:AR15 E23:AR23">
      <formula1>"11,14,21,22,23,31,32,41,51"</formula1>
    </dataValidation>
    <dataValidation type="list" allowBlank="1" showInputMessage="1" showErrorMessage="1" sqref="E10:AR10">
      <formula1>"11,12,13,14,15,21,22,23,24,31,32,33,41,42,43,44"</formula1>
    </dataValidation>
    <dataValidation type="list" allowBlank="1" showInputMessage="1" showErrorMessage="1" sqref="E14:AR14 E18:AR18 E22:AR22">
      <formula1>"11,12,13,14,15,21,22,23,24,31,32,33,41,42,43,44,45"</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J104"/>
  <sheetViews>
    <sheetView topLeftCell="A17" workbookViewId="0">
      <selection activeCell="F17" sqref="F17:Y17"/>
    </sheetView>
  </sheetViews>
  <sheetFormatPr baseColWidth="10" defaultRowHeight="15" x14ac:dyDescent="0.25"/>
  <cols>
    <col min="2" max="2" width="5.85546875" style="2" customWidth="1"/>
    <col min="4" max="4" width="5.7109375" style="2" customWidth="1"/>
    <col min="5" max="5" width="7" customWidth="1"/>
    <col min="7" max="7" width="10" customWidth="1"/>
    <col min="8" max="11" width="6.140625" customWidth="1"/>
    <col min="12" max="12" width="8.5703125" customWidth="1"/>
    <col min="13" max="13" width="18.85546875" customWidth="1"/>
    <col min="14" max="17" width="6" customWidth="1"/>
    <col min="19" max="19" width="4" customWidth="1"/>
    <col min="20" max="20" width="6.5703125" customWidth="1"/>
    <col min="21" max="22" width="3" bestFit="1" customWidth="1"/>
    <col min="24" max="24" width="16.140625" bestFit="1" customWidth="1"/>
    <col min="26" max="26" width="3.7109375" bestFit="1" customWidth="1"/>
    <col min="27" max="27" width="3" bestFit="1" customWidth="1"/>
    <col min="28" max="28" width="2" bestFit="1" customWidth="1"/>
    <col min="32" max="32" width="3.7109375" bestFit="1" customWidth="1"/>
    <col min="33" max="33" width="3" bestFit="1" customWidth="1"/>
    <col min="34" max="34" width="2" bestFit="1" customWidth="1"/>
  </cols>
  <sheetData>
    <row r="1" spans="2:34" x14ac:dyDescent="0.25">
      <c r="B1" s="15" t="s">
        <v>126</v>
      </c>
      <c r="C1" s="15"/>
      <c r="D1" s="16"/>
      <c r="E1" s="15"/>
      <c r="H1" s="15" t="s">
        <v>127</v>
      </c>
      <c r="I1" s="15"/>
      <c r="J1" s="16"/>
      <c r="K1" s="15"/>
      <c r="N1" s="15" t="s">
        <v>128</v>
      </c>
      <c r="O1" s="15"/>
      <c r="P1" s="16"/>
      <c r="Q1" s="15"/>
    </row>
    <row r="2" spans="2:34" x14ac:dyDescent="0.25">
      <c r="B2" t="str">
        <f>F20&amp;";"&amp;F21&amp;";"&amp;F22&amp;";"&amp;F23&amp;";"&amp;F24</f>
        <v>E14=45;F14=45;G14=45;H14=45;I14=45</v>
      </c>
      <c r="H2" t="str">
        <f>L20&amp;";"&amp;L21&amp;";"&amp;L22&amp;";"&amp;L23&amp;";"&amp;L24</f>
        <v>E18=45;F18=45;G18=45;H18=45;I18=45</v>
      </c>
      <c r="N2" t="str">
        <f>R20&amp;";"&amp;R21&amp;";"&amp;R22&amp;";"&amp;R23&amp;";"&amp;R24</f>
        <v>E22=45;F22=45;G22=45;H22=45;I22=45</v>
      </c>
    </row>
    <row r="3" spans="2:34" x14ac:dyDescent="0.25">
      <c r="B3" t="str">
        <f>F25&amp;";"&amp;F26&amp;";"&amp;F27&amp;";"&amp;F28&amp;";"&amp;F29</f>
        <v>J14=45;K14=45;L14=45;M14=45;N14=45</v>
      </c>
      <c r="H3" t="str">
        <f>L25&amp;";"&amp;L26&amp;";"&amp;L27&amp;";"&amp;L28&amp;";"&amp;L29</f>
        <v>J18=45;K18=45;L18=45;M18=45;N18=45</v>
      </c>
      <c r="N3" t="str">
        <f>R25&amp;";"&amp;R26&amp;";"&amp;R27&amp;";"&amp;R28&amp;";"&amp;R29</f>
        <v>J22=45;K22=45;L22=45;M22=45;N22=45</v>
      </c>
    </row>
    <row r="4" spans="2:34" x14ac:dyDescent="0.25">
      <c r="B4" t="str">
        <f>F30&amp;";"&amp;F31&amp;";"&amp;F32&amp;";"&amp;F33&amp;";"&amp;F34</f>
        <v>O14=45;P14=45;Q14=45;R14=45;S14=45</v>
      </c>
      <c r="H4" t="str">
        <f>L30&amp;";"&amp;L31&amp;";"&amp;L32&amp;";"&amp;L33&amp;";"&amp;L34</f>
        <v>O18=45;P18=45;Q18=45;R18=45;S18=45</v>
      </c>
      <c r="N4" t="str">
        <f>R30&amp;";"&amp;R31&amp;";"&amp;R32&amp;";"&amp;R33&amp;";"&amp;R34</f>
        <v>O22=45;P22=45;Q22=45;R22=45;S22=45</v>
      </c>
    </row>
    <row r="5" spans="2:34" x14ac:dyDescent="0.25">
      <c r="B5" t="str">
        <f>F35&amp;";"&amp;F36&amp;";"&amp;F37&amp;";"&amp;F38&amp;";"&amp;F39</f>
        <v>T14=45;U14=45;V14=45;W14=45;X14=45</v>
      </c>
      <c r="H5" t="str">
        <f>L35&amp;";"&amp;L36&amp;";"&amp;L37&amp;";"&amp;L38&amp;";"&amp;L39</f>
        <v>T18=45;U18=45;V18=45;W18=45;X18=45</v>
      </c>
      <c r="N5" t="str">
        <f>R35&amp;";"&amp;R36&amp;";"&amp;R37&amp;";"&amp;R38&amp;";"&amp;R39</f>
        <v>T22=45;U22=45;V22=45;W22=45;X22=45</v>
      </c>
    </row>
    <row r="6" spans="2:34" x14ac:dyDescent="0.25">
      <c r="B6" t="str">
        <f>F40&amp;";"&amp;F41&amp;";"&amp;F42&amp;";"&amp;F43&amp;";"&amp;F44</f>
        <v>Y14=45;Z14=45;AA14=45;AB14=45;AC14=45</v>
      </c>
      <c r="H6" t="str">
        <f>L40&amp;";"&amp;L41&amp;";"&amp;L42&amp;";"&amp;L43&amp;";"&amp;L44</f>
        <v>Y18=45;Z18=45;AA18=45;AB18=45;AC18=45</v>
      </c>
      <c r="N6" t="str">
        <f>R40&amp;";"&amp;R41&amp;";"&amp;R42&amp;";"&amp;R43&amp;";"&amp;R44</f>
        <v>Y22=45;Z22=45;AA22=45;AB22=45;AC22=45</v>
      </c>
    </row>
    <row r="7" spans="2:34" x14ac:dyDescent="0.25">
      <c r="B7" t="str">
        <f>F45&amp;";"&amp;F46&amp;";"&amp;F47&amp;";"&amp;F48&amp;";"&amp;F49</f>
        <v>AD14=45;AE14=45;AF14=45;AG14=45;AH14=45</v>
      </c>
      <c r="H7" t="str">
        <f>L45&amp;";"&amp;L46&amp;";"&amp;L47&amp;";"&amp;L48&amp;";"&amp;L49</f>
        <v>AD18=45;AE18=45;AF18=45;AG18=45;AH18=45</v>
      </c>
      <c r="N7" t="str">
        <f>R45&amp;";"&amp;R46&amp;";"&amp;R47&amp;";"&amp;R48&amp;";"&amp;R49</f>
        <v>AD22=45;AE22=45;AF22=45;AG22=45;AH22=45</v>
      </c>
    </row>
    <row r="8" spans="2:34" x14ac:dyDescent="0.25">
      <c r="B8" t="str">
        <f>F50&amp;";"&amp;F51&amp;";"&amp;F52&amp;";"&amp;F53&amp;";"&amp;F54</f>
        <v>AI14=45;AJ14=45;AK14=45;AL14=45;AM14=45</v>
      </c>
      <c r="H8" t="str">
        <f>L50&amp;";"&amp;L51&amp;";"&amp;L52&amp;";"&amp;L53&amp;";"&amp;L54</f>
        <v>AI18=45;AJ18=45;AK18=45;AL18=45;AM18=45</v>
      </c>
      <c r="N8" t="str">
        <f>R50&amp;";"&amp;R51&amp;";"&amp;R52&amp;";"&amp;R53&amp;";"&amp;R54</f>
        <v>AI22=45;AJ22=45;AK22=45;AL22=45;AM22=45</v>
      </c>
    </row>
    <row r="9" spans="2:34" x14ac:dyDescent="0.25">
      <c r="B9" t="str">
        <f>F55&amp;";"&amp;F56&amp;";"&amp;F57&amp;";"&amp;F58&amp;";"&amp;F59</f>
        <v>AN14=45;AO14=45;AP14=45;AQ14=45;AR14=45</v>
      </c>
      <c r="H9" t="str">
        <f>L55&amp;";"&amp;L56&amp;";"&amp;L57&amp;";"&amp;L58&amp;";"&amp;L59</f>
        <v>AN18=45;AO18=45;AP18=45;AQ18=45;AR18=45</v>
      </c>
      <c r="N9" t="str">
        <f>R55&amp;";"&amp;R56&amp;";"&amp;R57&amp;";"&amp;R58&amp;";"&amp;R59</f>
        <v>AN22=45;AO22=45;AP22=45;AQ22=45;AR22=45</v>
      </c>
    </row>
    <row r="11" spans="2:34" x14ac:dyDescent="0.25">
      <c r="B11" s="13" t="s">
        <v>129</v>
      </c>
      <c r="F11" s="22" t="str">
        <f>"et("&amp;X20&amp;";ou("&amp;B2&amp;"));et("&amp;X21&amp;";ou("&amp;B3&amp;"));et("&amp;X22&amp;";ou("&amp;B4&amp;"));et("&amp;X23&amp;";ou("&amp;B5&amp;"));et("&amp;X24&amp;";ou("&amp;B6&amp;"));et("&amp;X25&amp;";ou("&amp;B7&amp;"));et("&amp;X26&amp;";ou("&amp;B8&amp;"));et("&amp;X27&amp;";ou("&amp;B9&amp;"))"</f>
        <v>et(E12="Champ 4";ou(E14=45;F14=45;G14=45;H14=45;I14=45));et(J12="Champ 4";ou(J14=45;K14=45;L14=45;M14=45;N14=45));et(O12="Champ 4";ou(O14=45;P14=45;Q14=45;R14=45;S14=45));et(T12="Champ 4";ou(T14=45;U14=45;V14=45;W14=45;X14=45));et(Y12="Champ 4";ou(Y14=45;Z14=45;AA14=45;AB14=45;AC14=45));et(AD12="Champ 4";ou(AD14=45;AE14=45;AF14=45;AG14=45;AH14=45));et(AI12="Champ 4";ou(AI14=45;AJ14=45;AK14=45;AL14=45;AM14=45));et(AN12="Champ 4";ou(AN14=45;AO14=45;AP14=45;AQ14=45;AR14=45))</v>
      </c>
    </row>
    <row r="12" spans="2:34" x14ac:dyDescent="0.25">
      <c r="B12" s="2" t="str">
        <f>"ou("</f>
        <v>ou(</v>
      </c>
      <c r="F12" s="22" t="str">
        <f>"et("&amp;AD20&amp;";ou("&amp;H2&amp;"));et("&amp;AD21&amp;";ou("&amp;H3&amp;"));et("&amp;AD22&amp;";ou("&amp;H4&amp;"));et("&amp;AD23&amp;";ou("&amp;H5&amp;"));et("&amp;AD24&amp;";ou("&amp;H6&amp;"));et("&amp;AD25&amp;";ou("&amp;H7&amp;"));et("&amp;AD26&amp;";ou("&amp;H8&amp;"));et("&amp;AD27&amp;";ou("&amp;H9&amp;"))"</f>
        <v>et(E16="Champ 4";ou(E18=45;F18=45;G18=45;H18=45;I18=45));et(J16="Champ 4";ou(J18=45;K18=45;L18=45;M18=45;N18=45));et(O16="Champ 4";ou(O18=45;P18=45;Q18=45;R18=45;S18=45));et(T16="Champ 4";ou(T18=45;U18=45;V18=45;W18=45;X18=45));et(Y16="Champ 4";ou(Y18=45;Z18=45;AA18=45;AB18=45;AC18=45));et(AD16="Champ 4";ou(AD18=45;AE18=45;AF18=45;AG18=45;AH18=45));et(AI16="Champ 4";ou(AI18=45;AJ18=45;AK18=45;AL18=45;AM18=45));et(AN16="Champ 4";ou(AN18=45;AO18=45;AP18=45;AQ18=45;AR18=45))</v>
      </c>
    </row>
    <row r="13" spans="2:34" x14ac:dyDescent="0.25">
      <c r="F13" s="22" t="str">
        <f>"et("&amp;AJ20&amp;";ou("&amp;N2&amp;"));et("&amp;AJ21&amp;";ou("&amp;N3&amp;"));et("&amp;AJ22&amp;";ou("&amp;N4&amp;"));et("&amp;AJ23&amp;";ou("&amp;N5&amp;"));et("&amp;AJ24&amp;";ou("&amp;N6&amp;"));et("&amp;AJ25&amp;";ou("&amp;N7&amp;"));et("&amp;AJ26&amp;";ou("&amp;N8&amp;"));et("&amp;AJ27&amp;";ou("&amp;N9&amp;"))"</f>
        <v>et(E20="Champ 4";ou(E22=45;F22=45;G22=45;H22=45;I22=45));et(J20="Champ 4";ou(J22=45;K22=45;L22=45;M22=45;N22=45));et(O20="Champ 4";ou(O22=45;P22=45;Q22=45;R22=45;S22=45));et(T20="Champ 4";ou(T22=45;U22=45;V22=45;W22=45;X22=45));et(Y20="Champ 4";ou(Y22=45;Z22=45;AA22=45;AB22=45;AC22=45));et(AD20="Champ 4";ou(AD22=45;AE22=45;AF22=45;AG22=45;AH22=45));et(AI20="Champ 4";ou(AI22=45;AJ22=45;AK22=45;AL22=45;AM22=45));et(AN20="Champ 4";ou(AN22=45;AO22=45;AP22=45;AQ22=45;AR22=45))</v>
      </c>
    </row>
    <row r="15" spans="2:34" hidden="1" x14ac:dyDescent="0.25">
      <c r="C15" t="s">
        <v>97</v>
      </c>
      <c r="F15" s="151" t="e">
        <f>"=et(ou("&amp;#REF!&amp;";"&amp;#REF!&amp;";"&amp;#REF!&amp;");"&amp;"ou("&amp;B2&amp;";"&amp;#REF!&amp;";"&amp;#REF!&amp;";"&amp;#REF!&amp;";"&amp;#REF!&amp;";"&amp;#REF!&amp;"))"</f>
        <v>#REF!</v>
      </c>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row>
    <row r="16" spans="2:34" ht="93" hidden="1" customHeight="1" x14ac:dyDescent="0.25">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row>
    <row r="17" spans="1:36" ht="190.5" customHeight="1" x14ac:dyDescent="0.25">
      <c r="C17" t="s">
        <v>125</v>
      </c>
      <c r="F17" s="151" t="str">
        <f>"=ou("&amp;F11&amp;";"&amp;F12&amp;";"&amp;F13&amp;")"</f>
        <v>=ou(et(E12="Champ 4";ou(E14=45;F14=45;G14=45;H14=45;I14=45));et(J12="Champ 4";ou(J14=45;K14=45;L14=45;M14=45;N14=45));et(O12="Champ 4";ou(O14=45;P14=45;Q14=45;R14=45;S14=45));et(T12="Champ 4";ou(T14=45;U14=45;V14=45;W14=45;X14=45));et(Y12="Champ 4";ou(Y14=45;Z14=45;AA14=45;AB14=45;AC14=45));et(AD12="Champ 4";ou(AD14=45;AE14=45;AF14=45;AG14=45;AH14=45));et(AI12="Champ 4";ou(AI14=45;AJ14=45;AK14=45;AL14=45;AM14=45));et(AN12="Champ 4";ou(AN14=45;AO14=45;AP14=45;AQ14=45;AR14=45));et(E16="Champ 4";ou(E18=45;F18=45;G18=45;H18=45;I18=45));et(J16="Champ 4";ou(J18=45;K18=45;L18=45;M18=45;N18=45));et(O16="Champ 4";ou(O18=45;P18=45;Q18=45;R18=45;S18=45));et(T16="Champ 4";ou(T18=45;U18=45;V18=45;W18=45;X18=45));et(Y16="Champ 4";ou(Y18=45;Z18=45;AA18=45;AB18=45;AC18=45));et(AD16="Champ 4";ou(AD18=45;AE18=45;AF18=45;AG18=45;AH18=45));et(AI16="Champ 4";ou(AI18=45;AJ18=45;AK18=45;AL18=45;AM18=45));et(AN16="Champ 4";ou(AN18=45;AO18=45;AP18=45;AQ18=45;AR18=45));et(E20="Champ 4";ou(E22=45;F22=45;G22=45;H22=45;I22=45));et(J20="Champ 4";ou(J22=45;K22=45;L22=45;M22=45;N22=45));et(O20="Champ 4";ou(O22=45;P22=45;Q22=45;R22=45;S22=45));et(T20="Champ 4";ou(T22=45;U22=45;V22=45;W22=45;X22=45));et(Y20="Champ 4";ou(Y22=45;Z22=45;AA22=45;AB22=45;AC22=45));et(AD20="Champ 4";ou(AD22=45;AE22=45;AF22=45;AG22=45;AH22=45));et(AI20="Champ 4";ou(AI22=45;AJ22=45;AK22=45;AL22=45;AM22=45));et(AN20="Champ 4";ou(AN22=45;AO22=45;AP22=45;AQ22=45;AR22=45)))</v>
      </c>
      <c r="G17" s="151"/>
      <c r="H17" s="151"/>
      <c r="I17" s="151"/>
      <c r="J17" s="151"/>
      <c r="K17" s="151"/>
      <c r="L17" s="151"/>
      <c r="M17" s="151"/>
      <c r="N17" s="151"/>
      <c r="O17" s="151"/>
      <c r="P17" s="151"/>
      <c r="Q17" s="151"/>
      <c r="R17" s="151"/>
      <c r="S17" s="151"/>
      <c r="T17" s="151"/>
      <c r="U17" s="151"/>
      <c r="V17" s="151"/>
      <c r="W17" s="151"/>
      <c r="X17" s="151"/>
      <c r="Y17" s="151"/>
      <c r="Z17" s="20"/>
      <c r="AA17" s="20"/>
      <c r="AB17" s="20"/>
      <c r="AC17" s="20"/>
      <c r="AD17" s="20"/>
      <c r="AE17" s="20"/>
      <c r="AF17" s="20"/>
      <c r="AG17" s="20"/>
      <c r="AH17" s="20"/>
    </row>
    <row r="18" spans="1:36" ht="21" x14ac:dyDescent="0.35">
      <c r="B18" s="17" t="s">
        <v>94</v>
      </c>
      <c r="C18" s="17"/>
      <c r="D18" s="17"/>
      <c r="E18" s="17"/>
      <c r="F18" s="17"/>
      <c r="G18" s="17"/>
      <c r="H18" s="17"/>
      <c r="I18" s="17"/>
      <c r="J18" s="17"/>
      <c r="K18" s="17"/>
      <c r="L18" s="17"/>
      <c r="M18" s="17"/>
      <c r="N18" s="17"/>
      <c r="O18" s="17"/>
      <c r="P18" s="17"/>
      <c r="Q18" s="17"/>
      <c r="R18" s="17"/>
      <c r="T18" s="9" t="s">
        <v>95</v>
      </c>
      <c r="X18" s="19" t="s">
        <v>105</v>
      </c>
      <c r="Y18" s="19" t="s">
        <v>130</v>
      </c>
    </row>
    <row r="19" spans="1:36" x14ac:dyDescent="0.25">
      <c r="B19" s="14" t="s">
        <v>88</v>
      </c>
      <c r="C19" s="1"/>
      <c r="D19" s="18" t="s">
        <v>104</v>
      </c>
      <c r="E19" s="19">
        <v>45</v>
      </c>
      <c r="F19" s="1"/>
      <c r="H19" s="9" t="s">
        <v>89</v>
      </c>
      <c r="I19" s="9"/>
      <c r="J19" s="9"/>
      <c r="K19" s="9"/>
      <c r="L19" s="9"/>
      <c r="N19" s="15" t="s">
        <v>90</v>
      </c>
      <c r="O19" s="15"/>
      <c r="P19" s="15"/>
      <c r="Q19" s="15"/>
      <c r="R19" s="15"/>
    </row>
    <row r="20" spans="1:36" x14ac:dyDescent="0.25">
      <c r="A20" s="10"/>
      <c r="B20" s="18" t="s">
        <v>47</v>
      </c>
      <c r="C20" s="2">
        <v>14</v>
      </c>
      <c r="D20" s="2" t="s">
        <v>87</v>
      </c>
      <c r="E20" s="2">
        <f>$E$19</f>
        <v>45</v>
      </c>
      <c r="F20" t="str">
        <f>B20&amp;C20&amp;D20&amp;E20</f>
        <v>E14=45</v>
      </c>
      <c r="H20" s="18" t="s">
        <v>47</v>
      </c>
      <c r="I20" s="2">
        <v>18</v>
      </c>
      <c r="J20" s="2" t="s">
        <v>87</v>
      </c>
      <c r="K20" s="2">
        <f>$E$19</f>
        <v>45</v>
      </c>
      <c r="L20" t="str">
        <f t="shared" ref="L20:L59" si="0">H20&amp;I20&amp;J20&amp;K20</f>
        <v>E18=45</v>
      </c>
      <c r="N20" s="18" t="s">
        <v>47</v>
      </c>
      <c r="O20" s="2">
        <v>22</v>
      </c>
      <c r="P20" s="2" t="s">
        <v>87</v>
      </c>
      <c r="Q20" s="2">
        <f>$E$19</f>
        <v>45</v>
      </c>
      <c r="R20" t="str">
        <f t="shared" ref="R20:R59" si="1">N20&amp;O20&amp;P20&amp;Q20</f>
        <v>E22=45</v>
      </c>
      <c r="T20" t="s">
        <v>47</v>
      </c>
      <c r="U20">
        <v>12</v>
      </c>
      <c r="V20" t="s">
        <v>87</v>
      </c>
      <c r="W20" t="str">
        <f>$Y$18</f>
        <v>"Champ 4"</v>
      </c>
      <c r="X20" t="str">
        <f t="shared" ref="X20:X27" si="2">T20&amp;U20&amp;V20&amp;W20</f>
        <v>E12="Champ 4"</v>
      </c>
      <c r="Z20" t="s">
        <v>47</v>
      </c>
      <c r="AA20">
        <v>16</v>
      </c>
      <c r="AB20" t="s">
        <v>87</v>
      </c>
      <c r="AC20" t="str">
        <f t="shared" ref="AC20:AC27" si="3">$Y$18</f>
        <v>"Champ 4"</v>
      </c>
      <c r="AD20" t="str">
        <f t="shared" ref="AD20:AD27" si="4">Z20&amp;AA20&amp;AB20&amp;AC20</f>
        <v>E16="Champ 4"</v>
      </c>
      <c r="AF20" t="s">
        <v>47</v>
      </c>
      <c r="AG20">
        <v>20</v>
      </c>
      <c r="AH20" t="s">
        <v>87</v>
      </c>
      <c r="AI20" t="str">
        <f t="shared" ref="AI20:AI27" si="5">$Y$18</f>
        <v>"Champ 4"</v>
      </c>
      <c r="AJ20" t="str">
        <f t="shared" ref="AJ20:AJ27" si="6">AF20&amp;AG20&amp;AH20&amp;AI20</f>
        <v>E20="Champ 4"</v>
      </c>
    </row>
    <row r="21" spans="1:36" x14ac:dyDescent="0.25">
      <c r="A21" s="10"/>
      <c r="B21" s="18" t="s">
        <v>48</v>
      </c>
      <c r="C21" s="2">
        <v>14</v>
      </c>
      <c r="D21" s="2" t="s">
        <v>87</v>
      </c>
      <c r="E21" s="2">
        <f t="shared" ref="E21:E59" si="7">$E$19</f>
        <v>45</v>
      </c>
      <c r="F21" t="str">
        <f t="shared" ref="F21:F59" si="8">B21&amp;C21&amp;D21&amp;E21</f>
        <v>F14=45</v>
      </c>
      <c r="H21" s="18" t="s">
        <v>48</v>
      </c>
      <c r="I21" s="2">
        <v>18</v>
      </c>
      <c r="J21" s="2" t="s">
        <v>87</v>
      </c>
      <c r="K21" s="2">
        <f t="shared" ref="K21:K59" si="9">$E$19</f>
        <v>45</v>
      </c>
      <c r="L21" t="str">
        <f t="shared" si="0"/>
        <v>F18=45</v>
      </c>
      <c r="N21" s="18" t="s">
        <v>48</v>
      </c>
      <c r="O21" s="2">
        <v>22</v>
      </c>
      <c r="P21" s="2" t="s">
        <v>87</v>
      </c>
      <c r="Q21" s="2">
        <f t="shared" ref="Q21:Q59" si="10">$E$19</f>
        <v>45</v>
      </c>
      <c r="R21" t="str">
        <f t="shared" si="1"/>
        <v>F22=45</v>
      </c>
      <c r="T21" t="s">
        <v>52</v>
      </c>
      <c r="U21">
        <v>12</v>
      </c>
      <c r="V21" t="s">
        <v>87</v>
      </c>
      <c r="W21" t="str">
        <f t="shared" ref="W21:W27" si="11">$Y$18</f>
        <v>"Champ 4"</v>
      </c>
      <c r="X21" t="str">
        <f t="shared" si="2"/>
        <v>J12="Champ 4"</v>
      </c>
      <c r="Z21" t="s">
        <v>52</v>
      </c>
      <c r="AA21">
        <v>16</v>
      </c>
      <c r="AB21" t="s">
        <v>87</v>
      </c>
      <c r="AC21" t="str">
        <f t="shared" si="3"/>
        <v>"Champ 4"</v>
      </c>
      <c r="AD21" t="str">
        <f t="shared" si="4"/>
        <v>J16="Champ 4"</v>
      </c>
      <c r="AF21" t="s">
        <v>52</v>
      </c>
      <c r="AG21">
        <v>20</v>
      </c>
      <c r="AH21" t="s">
        <v>87</v>
      </c>
      <c r="AI21" t="str">
        <f t="shared" si="5"/>
        <v>"Champ 4"</v>
      </c>
      <c r="AJ21" t="str">
        <f t="shared" si="6"/>
        <v>J20="Champ 4"</v>
      </c>
    </row>
    <row r="22" spans="1:36" x14ac:dyDescent="0.25">
      <c r="A22" s="10"/>
      <c r="B22" s="18" t="s">
        <v>49</v>
      </c>
      <c r="C22" s="2">
        <v>14</v>
      </c>
      <c r="D22" s="2" t="s">
        <v>87</v>
      </c>
      <c r="E22" s="2">
        <f t="shared" si="7"/>
        <v>45</v>
      </c>
      <c r="F22" t="str">
        <f t="shared" si="8"/>
        <v>G14=45</v>
      </c>
      <c r="H22" s="18" t="s">
        <v>49</v>
      </c>
      <c r="I22" s="2">
        <v>18</v>
      </c>
      <c r="J22" s="2" t="s">
        <v>87</v>
      </c>
      <c r="K22" s="2">
        <f t="shared" si="9"/>
        <v>45</v>
      </c>
      <c r="L22" t="str">
        <f t="shared" si="0"/>
        <v>G18=45</v>
      </c>
      <c r="N22" s="18" t="s">
        <v>49</v>
      </c>
      <c r="O22" s="2">
        <v>22</v>
      </c>
      <c r="P22" s="2" t="s">
        <v>87</v>
      </c>
      <c r="Q22" s="2">
        <f t="shared" si="10"/>
        <v>45</v>
      </c>
      <c r="R22" t="str">
        <f t="shared" si="1"/>
        <v>G22=45</v>
      </c>
      <c r="T22" t="s">
        <v>57</v>
      </c>
      <c r="U22">
        <v>12</v>
      </c>
      <c r="V22" t="s">
        <v>87</v>
      </c>
      <c r="W22" t="str">
        <f t="shared" si="11"/>
        <v>"Champ 4"</v>
      </c>
      <c r="X22" t="str">
        <f t="shared" si="2"/>
        <v>O12="Champ 4"</v>
      </c>
      <c r="Z22" t="s">
        <v>57</v>
      </c>
      <c r="AA22">
        <v>16</v>
      </c>
      <c r="AB22" t="s">
        <v>87</v>
      </c>
      <c r="AC22" t="str">
        <f t="shared" si="3"/>
        <v>"Champ 4"</v>
      </c>
      <c r="AD22" t="str">
        <f t="shared" si="4"/>
        <v>O16="Champ 4"</v>
      </c>
      <c r="AF22" t="s">
        <v>57</v>
      </c>
      <c r="AG22">
        <v>20</v>
      </c>
      <c r="AH22" t="s">
        <v>87</v>
      </c>
      <c r="AI22" t="str">
        <f t="shared" si="5"/>
        <v>"Champ 4"</v>
      </c>
      <c r="AJ22" t="str">
        <f t="shared" si="6"/>
        <v>O20="Champ 4"</v>
      </c>
    </row>
    <row r="23" spans="1:36" x14ac:dyDescent="0.25">
      <c r="A23" s="10"/>
      <c r="B23" s="18" t="s">
        <v>50</v>
      </c>
      <c r="C23" s="2">
        <v>14</v>
      </c>
      <c r="D23" s="2" t="s">
        <v>87</v>
      </c>
      <c r="E23" s="2">
        <f t="shared" si="7"/>
        <v>45</v>
      </c>
      <c r="F23" t="str">
        <f t="shared" si="8"/>
        <v>H14=45</v>
      </c>
      <c r="H23" s="18" t="s">
        <v>50</v>
      </c>
      <c r="I23" s="2">
        <v>18</v>
      </c>
      <c r="J23" s="2" t="s">
        <v>87</v>
      </c>
      <c r="K23" s="2">
        <f t="shared" si="9"/>
        <v>45</v>
      </c>
      <c r="L23" t="str">
        <f t="shared" si="0"/>
        <v>H18=45</v>
      </c>
      <c r="N23" s="18" t="s">
        <v>50</v>
      </c>
      <c r="O23" s="2">
        <v>22</v>
      </c>
      <c r="P23" s="2" t="s">
        <v>87</v>
      </c>
      <c r="Q23" s="2">
        <f t="shared" si="10"/>
        <v>45</v>
      </c>
      <c r="R23" t="str">
        <f t="shared" si="1"/>
        <v>H22=45</v>
      </c>
      <c r="T23" t="s">
        <v>62</v>
      </c>
      <c r="U23">
        <v>12</v>
      </c>
      <c r="V23" t="s">
        <v>87</v>
      </c>
      <c r="W23" t="str">
        <f t="shared" si="11"/>
        <v>"Champ 4"</v>
      </c>
      <c r="X23" t="str">
        <f t="shared" si="2"/>
        <v>T12="Champ 4"</v>
      </c>
      <c r="Z23" t="s">
        <v>62</v>
      </c>
      <c r="AA23">
        <v>16</v>
      </c>
      <c r="AB23" t="s">
        <v>87</v>
      </c>
      <c r="AC23" t="str">
        <f t="shared" si="3"/>
        <v>"Champ 4"</v>
      </c>
      <c r="AD23" t="str">
        <f t="shared" si="4"/>
        <v>T16="Champ 4"</v>
      </c>
      <c r="AF23" t="s">
        <v>62</v>
      </c>
      <c r="AG23">
        <v>20</v>
      </c>
      <c r="AH23" t="s">
        <v>87</v>
      </c>
      <c r="AI23" t="str">
        <f t="shared" si="5"/>
        <v>"Champ 4"</v>
      </c>
      <c r="AJ23" t="str">
        <f t="shared" si="6"/>
        <v>T20="Champ 4"</v>
      </c>
    </row>
    <row r="24" spans="1:36" x14ac:dyDescent="0.25">
      <c r="A24" s="10"/>
      <c r="B24" s="18" t="s">
        <v>51</v>
      </c>
      <c r="C24" s="2">
        <v>14</v>
      </c>
      <c r="D24" s="2" t="s">
        <v>87</v>
      </c>
      <c r="E24" s="2">
        <f t="shared" si="7"/>
        <v>45</v>
      </c>
      <c r="F24" t="str">
        <f t="shared" si="8"/>
        <v>I14=45</v>
      </c>
      <c r="H24" s="18" t="s">
        <v>51</v>
      </c>
      <c r="I24" s="2">
        <v>18</v>
      </c>
      <c r="J24" s="2" t="s">
        <v>87</v>
      </c>
      <c r="K24" s="2">
        <f t="shared" si="9"/>
        <v>45</v>
      </c>
      <c r="L24" t="str">
        <f t="shared" si="0"/>
        <v>I18=45</v>
      </c>
      <c r="N24" s="18" t="s">
        <v>51</v>
      </c>
      <c r="O24" s="2">
        <v>22</v>
      </c>
      <c r="P24" s="2" t="s">
        <v>87</v>
      </c>
      <c r="Q24" s="2">
        <f t="shared" si="10"/>
        <v>45</v>
      </c>
      <c r="R24" t="str">
        <f t="shared" si="1"/>
        <v>I22=45</v>
      </c>
      <c r="T24" t="s">
        <v>67</v>
      </c>
      <c r="U24">
        <v>12</v>
      </c>
      <c r="V24" t="s">
        <v>87</v>
      </c>
      <c r="W24" t="str">
        <f t="shared" si="11"/>
        <v>"Champ 4"</v>
      </c>
      <c r="X24" t="str">
        <f t="shared" si="2"/>
        <v>Y12="Champ 4"</v>
      </c>
      <c r="Z24" t="s">
        <v>67</v>
      </c>
      <c r="AA24">
        <v>16</v>
      </c>
      <c r="AB24" t="s">
        <v>87</v>
      </c>
      <c r="AC24" t="str">
        <f t="shared" si="3"/>
        <v>"Champ 4"</v>
      </c>
      <c r="AD24" t="str">
        <f t="shared" si="4"/>
        <v>Y16="Champ 4"</v>
      </c>
      <c r="AF24" t="s">
        <v>67</v>
      </c>
      <c r="AG24">
        <v>20</v>
      </c>
      <c r="AH24" t="s">
        <v>87</v>
      </c>
      <c r="AI24" t="str">
        <f t="shared" si="5"/>
        <v>"Champ 4"</v>
      </c>
      <c r="AJ24" t="str">
        <f t="shared" si="6"/>
        <v>Y20="Champ 4"</v>
      </c>
    </row>
    <row r="25" spans="1:36" x14ac:dyDescent="0.25">
      <c r="A25" s="10"/>
      <c r="B25" s="12" t="s">
        <v>52</v>
      </c>
      <c r="C25" s="2">
        <v>14</v>
      </c>
      <c r="D25" s="2" t="s">
        <v>87</v>
      </c>
      <c r="E25" s="2">
        <f t="shared" si="7"/>
        <v>45</v>
      </c>
      <c r="F25" t="str">
        <f t="shared" si="8"/>
        <v>J14=45</v>
      </c>
      <c r="H25" s="12" t="s">
        <v>52</v>
      </c>
      <c r="I25" s="2">
        <v>18</v>
      </c>
      <c r="J25" s="2" t="s">
        <v>87</v>
      </c>
      <c r="K25" s="2">
        <f t="shared" si="9"/>
        <v>45</v>
      </c>
      <c r="L25" t="str">
        <f t="shared" si="0"/>
        <v>J18=45</v>
      </c>
      <c r="N25" s="12" t="s">
        <v>52</v>
      </c>
      <c r="O25" s="2">
        <v>22</v>
      </c>
      <c r="P25" s="2" t="s">
        <v>87</v>
      </c>
      <c r="Q25" s="2">
        <f t="shared" si="10"/>
        <v>45</v>
      </c>
      <c r="R25" t="str">
        <f t="shared" si="1"/>
        <v>J22=45</v>
      </c>
      <c r="T25" t="s">
        <v>72</v>
      </c>
      <c r="U25">
        <v>12</v>
      </c>
      <c r="V25" t="s">
        <v>87</v>
      </c>
      <c r="W25" t="str">
        <f t="shared" si="11"/>
        <v>"Champ 4"</v>
      </c>
      <c r="X25" t="str">
        <f t="shared" si="2"/>
        <v>AD12="Champ 4"</v>
      </c>
      <c r="Z25" t="s">
        <v>72</v>
      </c>
      <c r="AA25">
        <v>16</v>
      </c>
      <c r="AB25" t="s">
        <v>87</v>
      </c>
      <c r="AC25" t="str">
        <f t="shared" si="3"/>
        <v>"Champ 4"</v>
      </c>
      <c r="AD25" t="str">
        <f t="shared" si="4"/>
        <v>AD16="Champ 4"</v>
      </c>
      <c r="AF25" t="s">
        <v>72</v>
      </c>
      <c r="AG25">
        <v>20</v>
      </c>
      <c r="AH25" t="s">
        <v>87</v>
      </c>
      <c r="AI25" t="str">
        <f t="shared" si="5"/>
        <v>"Champ 4"</v>
      </c>
      <c r="AJ25" t="str">
        <f t="shared" si="6"/>
        <v>AD20="Champ 4"</v>
      </c>
    </row>
    <row r="26" spans="1:36" x14ac:dyDescent="0.25">
      <c r="A26" s="10"/>
      <c r="B26" s="12" t="s">
        <v>53</v>
      </c>
      <c r="C26" s="2">
        <v>14</v>
      </c>
      <c r="D26" s="2" t="s">
        <v>87</v>
      </c>
      <c r="E26" s="2">
        <f t="shared" si="7"/>
        <v>45</v>
      </c>
      <c r="F26" t="str">
        <f t="shared" si="8"/>
        <v>K14=45</v>
      </c>
      <c r="H26" s="12" t="s">
        <v>53</v>
      </c>
      <c r="I26" s="2">
        <v>18</v>
      </c>
      <c r="J26" s="2" t="s">
        <v>87</v>
      </c>
      <c r="K26" s="2">
        <f t="shared" si="9"/>
        <v>45</v>
      </c>
      <c r="L26" t="str">
        <f t="shared" si="0"/>
        <v>K18=45</v>
      </c>
      <c r="N26" s="12" t="s">
        <v>53</v>
      </c>
      <c r="O26" s="2">
        <v>22</v>
      </c>
      <c r="P26" s="2" t="s">
        <v>87</v>
      </c>
      <c r="Q26" s="2">
        <f t="shared" si="10"/>
        <v>45</v>
      </c>
      <c r="R26" t="str">
        <f t="shared" si="1"/>
        <v>K22=45</v>
      </c>
      <c r="T26" t="s">
        <v>77</v>
      </c>
      <c r="U26">
        <v>12</v>
      </c>
      <c r="V26" t="s">
        <v>87</v>
      </c>
      <c r="W26" t="str">
        <f t="shared" si="11"/>
        <v>"Champ 4"</v>
      </c>
      <c r="X26" t="str">
        <f t="shared" si="2"/>
        <v>AI12="Champ 4"</v>
      </c>
      <c r="Z26" t="s">
        <v>77</v>
      </c>
      <c r="AA26">
        <v>16</v>
      </c>
      <c r="AB26" t="s">
        <v>87</v>
      </c>
      <c r="AC26" t="str">
        <f t="shared" si="3"/>
        <v>"Champ 4"</v>
      </c>
      <c r="AD26" t="str">
        <f t="shared" si="4"/>
        <v>AI16="Champ 4"</v>
      </c>
      <c r="AF26" t="s">
        <v>77</v>
      </c>
      <c r="AG26">
        <v>20</v>
      </c>
      <c r="AH26" t="s">
        <v>87</v>
      </c>
      <c r="AI26" t="str">
        <f t="shared" si="5"/>
        <v>"Champ 4"</v>
      </c>
      <c r="AJ26" t="str">
        <f t="shared" si="6"/>
        <v>AI20="Champ 4"</v>
      </c>
    </row>
    <row r="27" spans="1:36" x14ac:dyDescent="0.25">
      <c r="A27" s="10"/>
      <c r="B27" s="12" t="s">
        <v>54</v>
      </c>
      <c r="C27" s="2">
        <v>14</v>
      </c>
      <c r="D27" s="2" t="s">
        <v>87</v>
      </c>
      <c r="E27" s="2">
        <f t="shared" si="7"/>
        <v>45</v>
      </c>
      <c r="F27" t="str">
        <f t="shared" si="8"/>
        <v>L14=45</v>
      </c>
      <c r="H27" s="12" t="s">
        <v>54</v>
      </c>
      <c r="I27" s="2">
        <v>18</v>
      </c>
      <c r="J27" s="2" t="s">
        <v>87</v>
      </c>
      <c r="K27" s="2">
        <f t="shared" si="9"/>
        <v>45</v>
      </c>
      <c r="L27" t="str">
        <f t="shared" si="0"/>
        <v>L18=45</v>
      </c>
      <c r="N27" s="12" t="s">
        <v>54</v>
      </c>
      <c r="O27" s="2">
        <v>22</v>
      </c>
      <c r="P27" s="2" t="s">
        <v>87</v>
      </c>
      <c r="Q27" s="2">
        <f t="shared" si="10"/>
        <v>45</v>
      </c>
      <c r="R27" t="str">
        <f t="shared" si="1"/>
        <v>L22=45</v>
      </c>
      <c r="T27" t="s">
        <v>82</v>
      </c>
      <c r="U27">
        <v>12</v>
      </c>
      <c r="V27" t="s">
        <v>87</v>
      </c>
      <c r="W27" t="str">
        <f t="shared" si="11"/>
        <v>"Champ 4"</v>
      </c>
      <c r="X27" t="str">
        <f t="shared" si="2"/>
        <v>AN12="Champ 4"</v>
      </c>
      <c r="Z27" t="s">
        <v>82</v>
      </c>
      <c r="AA27">
        <v>16</v>
      </c>
      <c r="AB27" t="s">
        <v>87</v>
      </c>
      <c r="AC27" t="str">
        <f t="shared" si="3"/>
        <v>"Champ 4"</v>
      </c>
      <c r="AD27" t="str">
        <f t="shared" si="4"/>
        <v>AN16="Champ 4"</v>
      </c>
      <c r="AF27" t="s">
        <v>82</v>
      </c>
      <c r="AG27">
        <v>20</v>
      </c>
      <c r="AH27" t="s">
        <v>87</v>
      </c>
      <c r="AI27" t="str">
        <f t="shared" si="5"/>
        <v>"Champ 4"</v>
      </c>
      <c r="AJ27" t="str">
        <f t="shared" si="6"/>
        <v>AN20="Champ 4"</v>
      </c>
    </row>
    <row r="28" spans="1:36" x14ac:dyDescent="0.25">
      <c r="A28" s="10"/>
      <c r="B28" s="12" t="s">
        <v>55</v>
      </c>
      <c r="C28" s="2">
        <v>14</v>
      </c>
      <c r="D28" s="2" t="s">
        <v>87</v>
      </c>
      <c r="E28" s="2">
        <f t="shared" si="7"/>
        <v>45</v>
      </c>
      <c r="F28" t="str">
        <f t="shared" si="8"/>
        <v>M14=45</v>
      </c>
      <c r="H28" s="12" t="s">
        <v>55</v>
      </c>
      <c r="I28" s="2">
        <v>18</v>
      </c>
      <c r="J28" s="2" t="s">
        <v>87</v>
      </c>
      <c r="K28" s="2">
        <f t="shared" si="9"/>
        <v>45</v>
      </c>
      <c r="L28" t="str">
        <f t="shared" si="0"/>
        <v>M18=45</v>
      </c>
      <c r="N28" s="12" t="s">
        <v>55</v>
      </c>
      <c r="O28" s="2">
        <v>22</v>
      </c>
      <c r="P28" s="2" t="s">
        <v>87</v>
      </c>
      <c r="Q28" s="2">
        <f t="shared" si="10"/>
        <v>45</v>
      </c>
      <c r="R28" t="str">
        <f t="shared" si="1"/>
        <v>M22=45</v>
      </c>
    </row>
    <row r="29" spans="1:36" x14ac:dyDescent="0.25">
      <c r="A29" s="10"/>
      <c r="B29" s="12" t="s">
        <v>56</v>
      </c>
      <c r="C29" s="2">
        <v>14</v>
      </c>
      <c r="D29" s="2" t="s">
        <v>87</v>
      </c>
      <c r="E29" s="2">
        <f t="shared" si="7"/>
        <v>45</v>
      </c>
      <c r="F29" t="str">
        <f t="shared" si="8"/>
        <v>N14=45</v>
      </c>
      <c r="H29" s="12" t="s">
        <v>56</v>
      </c>
      <c r="I29" s="2">
        <v>18</v>
      </c>
      <c r="J29" s="2" t="s">
        <v>87</v>
      </c>
      <c r="K29" s="2">
        <f t="shared" si="9"/>
        <v>45</v>
      </c>
      <c r="L29" t="str">
        <f t="shared" si="0"/>
        <v>N18=45</v>
      </c>
      <c r="N29" s="12" t="s">
        <v>56</v>
      </c>
      <c r="O29" s="2">
        <v>22</v>
      </c>
      <c r="P29" s="2" t="s">
        <v>87</v>
      </c>
      <c r="Q29" s="2">
        <f t="shared" si="10"/>
        <v>45</v>
      </c>
      <c r="R29" t="str">
        <f t="shared" si="1"/>
        <v>N22=45</v>
      </c>
    </row>
    <row r="30" spans="1:36" x14ac:dyDescent="0.25">
      <c r="A30" s="10"/>
      <c r="B30" s="18" t="s">
        <v>57</v>
      </c>
      <c r="C30" s="2">
        <v>14</v>
      </c>
      <c r="D30" s="2" t="s">
        <v>87</v>
      </c>
      <c r="E30" s="2">
        <f t="shared" si="7"/>
        <v>45</v>
      </c>
      <c r="F30" t="str">
        <f t="shared" si="8"/>
        <v>O14=45</v>
      </c>
      <c r="H30" s="18" t="s">
        <v>57</v>
      </c>
      <c r="I30" s="2">
        <v>18</v>
      </c>
      <c r="J30" s="2" t="s">
        <v>87</v>
      </c>
      <c r="K30" s="2">
        <f t="shared" si="9"/>
        <v>45</v>
      </c>
      <c r="L30" t="str">
        <f t="shared" si="0"/>
        <v>O18=45</v>
      </c>
      <c r="N30" s="18" t="s">
        <v>57</v>
      </c>
      <c r="O30" s="2">
        <v>22</v>
      </c>
      <c r="P30" s="2" t="s">
        <v>87</v>
      </c>
      <c r="Q30" s="2">
        <f t="shared" si="10"/>
        <v>45</v>
      </c>
      <c r="R30" t="str">
        <f t="shared" si="1"/>
        <v>O22=45</v>
      </c>
    </row>
    <row r="31" spans="1:36" x14ac:dyDescent="0.25">
      <c r="A31" s="10"/>
      <c r="B31" s="18" t="s">
        <v>58</v>
      </c>
      <c r="C31" s="2">
        <v>14</v>
      </c>
      <c r="D31" s="2" t="s">
        <v>87</v>
      </c>
      <c r="E31" s="2">
        <f t="shared" si="7"/>
        <v>45</v>
      </c>
      <c r="F31" t="str">
        <f t="shared" si="8"/>
        <v>P14=45</v>
      </c>
      <c r="H31" s="18" t="s">
        <v>58</v>
      </c>
      <c r="I31" s="2">
        <v>18</v>
      </c>
      <c r="J31" s="2" t="s">
        <v>87</v>
      </c>
      <c r="K31" s="2">
        <f t="shared" si="9"/>
        <v>45</v>
      </c>
      <c r="L31" t="str">
        <f t="shared" si="0"/>
        <v>P18=45</v>
      </c>
      <c r="N31" s="18" t="s">
        <v>58</v>
      </c>
      <c r="O31" s="2">
        <v>22</v>
      </c>
      <c r="P31" s="2" t="s">
        <v>87</v>
      </c>
      <c r="Q31" s="2">
        <f t="shared" si="10"/>
        <v>45</v>
      </c>
      <c r="R31" t="str">
        <f t="shared" si="1"/>
        <v>P22=45</v>
      </c>
    </row>
    <row r="32" spans="1:36" x14ac:dyDescent="0.25">
      <c r="A32" s="10"/>
      <c r="B32" s="18" t="s">
        <v>59</v>
      </c>
      <c r="C32" s="2">
        <v>14</v>
      </c>
      <c r="D32" s="2" t="s">
        <v>87</v>
      </c>
      <c r="E32" s="2">
        <f t="shared" si="7"/>
        <v>45</v>
      </c>
      <c r="F32" t="str">
        <f t="shared" si="8"/>
        <v>Q14=45</v>
      </c>
      <c r="H32" s="18" t="s">
        <v>59</v>
      </c>
      <c r="I32" s="2">
        <v>18</v>
      </c>
      <c r="J32" s="2" t="s">
        <v>87</v>
      </c>
      <c r="K32" s="2">
        <f t="shared" si="9"/>
        <v>45</v>
      </c>
      <c r="L32" t="str">
        <f t="shared" si="0"/>
        <v>Q18=45</v>
      </c>
      <c r="N32" s="18" t="s">
        <v>59</v>
      </c>
      <c r="O32" s="2">
        <v>22</v>
      </c>
      <c r="P32" s="2" t="s">
        <v>87</v>
      </c>
      <c r="Q32" s="2">
        <f t="shared" si="10"/>
        <v>45</v>
      </c>
      <c r="R32" t="str">
        <f t="shared" si="1"/>
        <v>Q22=45</v>
      </c>
    </row>
    <row r="33" spans="1:18" x14ac:dyDescent="0.25">
      <c r="A33" s="10"/>
      <c r="B33" s="18" t="s">
        <v>60</v>
      </c>
      <c r="C33" s="2">
        <v>14</v>
      </c>
      <c r="D33" s="2" t="s">
        <v>87</v>
      </c>
      <c r="E33" s="2">
        <f t="shared" si="7"/>
        <v>45</v>
      </c>
      <c r="F33" t="str">
        <f t="shared" si="8"/>
        <v>R14=45</v>
      </c>
      <c r="H33" s="18" t="s">
        <v>60</v>
      </c>
      <c r="I33" s="2">
        <v>18</v>
      </c>
      <c r="J33" s="2" t="s">
        <v>87</v>
      </c>
      <c r="K33" s="2">
        <f t="shared" si="9"/>
        <v>45</v>
      </c>
      <c r="L33" t="str">
        <f t="shared" si="0"/>
        <v>R18=45</v>
      </c>
      <c r="N33" s="18" t="s">
        <v>60</v>
      </c>
      <c r="O33" s="2">
        <v>22</v>
      </c>
      <c r="P33" s="2" t="s">
        <v>87</v>
      </c>
      <c r="Q33" s="2">
        <f t="shared" si="10"/>
        <v>45</v>
      </c>
      <c r="R33" t="str">
        <f t="shared" si="1"/>
        <v>R22=45</v>
      </c>
    </row>
    <row r="34" spans="1:18" x14ac:dyDescent="0.25">
      <c r="A34" s="10"/>
      <c r="B34" s="18" t="s">
        <v>61</v>
      </c>
      <c r="C34" s="2">
        <v>14</v>
      </c>
      <c r="D34" s="2" t="s">
        <v>87</v>
      </c>
      <c r="E34" s="2">
        <f t="shared" si="7"/>
        <v>45</v>
      </c>
      <c r="F34" t="str">
        <f t="shared" si="8"/>
        <v>S14=45</v>
      </c>
      <c r="H34" s="18" t="s">
        <v>61</v>
      </c>
      <c r="I34" s="2">
        <v>18</v>
      </c>
      <c r="J34" s="2" t="s">
        <v>87</v>
      </c>
      <c r="K34" s="2">
        <f t="shared" si="9"/>
        <v>45</v>
      </c>
      <c r="L34" t="str">
        <f t="shared" si="0"/>
        <v>S18=45</v>
      </c>
      <c r="N34" s="18" t="s">
        <v>61</v>
      </c>
      <c r="O34" s="2">
        <v>22</v>
      </c>
      <c r="P34" s="2" t="s">
        <v>87</v>
      </c>
      <c r="Q34" s="2">
        <f t="shared" si="10"/>
        <v>45</v>
      </c>
      <c r="R34" t="str">
        <f t="shared" si="1"/>
        <v>S22=45</v>
      </c>
    </row>
    <row r="35" spans="1:18" x14ac:dyDescent="0.25">
      <c r="A35" s="10"/>
      <c r="B35" s="12" t="s">
        <v>62</v>
      </c>
      <c r="C35" s="2">
        <v>14</v>
      </c>
      <c r="D35" s="2" t="s">
        <v>87</v>
      </c>
      <c r="E35" s="2">
        <f t="shared" si="7"/>
        <v>45</v>
      </c>
      <c r="F35" t="str">
        <f t="shared" si="8"/>
        <v>T14=45</v>
      </c>
      <c r="H35" s="12" t="s">
        <v>62</v>
      </c>
      <c r="I35" s="2">
        <v>18</v>
      </c>
      <c r="J35" s="2" t="s">
        <v>87</v>
      </c>
      <c r="K35" s="2">
        <f t="shared" si="9"/>
        <v>45</v>
      </c>
      <c r="L35" t="str">
        <f t="shared" si="0"/>
        <v>T18=45</v>
      </c>
      <c r="N35" s="12" t="s">
        <v>62</v>
      </c>
      <c r="O35" s="2">
        <v>22</v>
      </c>
      <c r="P35" s="2" t="s">
        <v>87</v>
      </c>
      <c r="Q35" s="2">
        <f t="shared" si="10"/>
        <v>45</v>
      </c>
      <c r="R35" t="str">
        <f t="shared" si="1"/>
        <v>T22=45</v>
      </c>
    </row>
    <row r="36" spans="1:18" x14ac:dyDescent="0.25">
      <c r="A36" s="10"/>
      <c r="B36" s="12" t="s">
        <v>63</v>
      </c>
      <c r="C36" s="2">
        <v>14</v>
      </c>
      <c r="D36" s="2" t="s">
        <v>87</v>
      </c>
      <c r="E36" s="2">
        <f t="shared" si="7"/>
        <v>45</v>
      </c>
      <c r="F36" t="str">
        <f t="shared" si="8"/>
        <v>U14=45</v>
      </c>
      <c r="H36" s="12" t="s">
        <v>63</v>
      </c>
      <c r="I36" s="2">
        <v>18</v>
      </c>
      <c r="J36" s="2" t="s">
        <v>87</v>
      </c>
      <c r="K36" s="2">
        <f t="shared" si="9"/>
        <v>45</v>
      </c>
      <c r="L36" t="str">
        <f t="shared" si="0"/>
        <v>U18=45</v>
      </c>
      <c r="N36" s="12" t="s">
        <v>63</v>
      </c>
      <c r="O36" s="2">
        <v>22</v>
      </c>
      <c r="P36" s="2" t="s">
        <v>87</v>
      </c>
      <c r="Q36" s="2">
        <f t="shared" si="10"/>
        <v>45</v>
      </c>
      <c r="R36" t="str">
        <f t="shared" si="1"/>
        <v>U22=45</v>
      </c>
    </row>
    <row r="37" spans="1:18" x14ac:dyDescent="0.25">
      <c r="A37" s="10"/>
      <c r="B37" s="12" t="s">
        <v>64</v>
      </c>
      <c r="C37" s="2">
        <v>14</v>
      </c>
      <c r="D37" s="2" t="s">
        <v>87</v>
      </c>
      <c r="E37" s="2">
        <f t="shared" si="7"/>
        <v>45</v>
      </c>
      <c r="F37" t="str">
        <f t="shared" si="8"/>
        <v>V14=45</v>
      </c>
      <c r="H37" s="12" t="s">
        <v>64</v>
      </c>
      <c r="I37" s="2">
        <v>18</v>
      </c>
      <c r="J37" s="2" t="s">
        <v>87</v>
      </c>
      <c r="K37" s="2">
        <f t="shared" si="9"/>
        <v>45</v>
      </c>
      <c r="L37" t="str">
        <f t="shared" si="0"/>
        <v>V18=45</v>
      </c>
      <c r="N37" s="12" t="s">
        <v>64</v>
      </c>
      <c r="O37" s="2">
        <v>22</v>
      </c>
      <c r="P37" s="2" t="s">
        <v>87</v>
      </c>
      <c r="Q37" s="2">
        <f t="shared" si="10"/>
        <v>45</v>
      </c>
      <c r="R37" t="str">
        <f t="shared" si="1"/>
        <v>V22=45</v>
      </c>
    </row>
    <row r="38" spans="1:18" x14ac:dyDescent="0.25">
      <c r="A38" s="10"/>
      <c r="B38" s="12" t="s">
        <v>65</v>
      </c>
      <c r="C38" s="2">
        <v>14</v>
      </c>
      <c r="D38" s="2" t="s">
        <v>87</v>
      </c>
      <c r="E38" s="2">
        <f t="shared" si="7"/>
        <v>45</v>
      </c>
      <c r="F38" t="str">
        <f t="shared" si="8"/>
        <v>W14=45</v>
      </c>
      <c r="H38" s="12" t="s">
        <v>65</v>
      </c>
      <c r="I38" s="2">
        <v>18</v>
      </c>
      <c r="J38" s="2" t="s">
        <v>87</v>
      </c>
      <c r="K38" s="2">
        <f t="shared" si="9"/>
        <v>45</v>
      </c>
      <c r="L38" t="str">
        <f t="shared" si="0"/>
        <v>W18=45</v>
      </c>
      <c r="N38" s="12" t="s">
        <v>65</v>
      </c>
      <c r="O38" s="2">
        <v>22</v>
      </c>
      <c r="P38" s="2" t="s">
        <v>87</v>
      </c>
      <c r="Q38" s="2">
        <f t="shared" si="10"/>
        <v>45</v>
      </c>
      <c r="R38" t="str">
        <f t="shared" si="1"/>
        <v>W22=45</v>
      </c>
    </row>
    <row r="39" spans="1:18" x14ac:dyDescent="0.25">
      <c r="A39" s="10"/>
      <c r="B39" s="12" t="s">
        <v>66</v>
      </c>
      <c r="C39" s="2">
        <v>14</v>
      </c>
      <c r="D39" s="2" t="s">
        <v>87</v>
      </c>
      <c r="E39" s="2">
        <f t="shared" si="7"/>
        <v>45</v>
      </c>
      <c r="F39" t="str">
        <f t="shared" si="8"/>
        <v>X14=45</v>
      </c>
      <c r="H39" s="12" t="s">
        <v>66</v>
      </c>
      <c r="I39" s="2">
        <v>18</v>
      </c>
      <c r="J39" s="2" t="s">
        <v>87</v>
      </c>
      <c r="K39" s="2">
        <f t="shared" si="9"/>
        <v>45</v>
      </c>
      <c r="L39" t="str">
        <f t="shared" si="0"/>
        <v>X18=45</v>
      </c>
      <c r="N39" s="12" t="s">
        <v>66</v>
      </c>
      <c r="O39" s="2">
        <v>22</v>
      </c>
      <c r="P39" s="2" t="s">
        <v>87</v>
      </c>
      <c r="Q39" s="2">
        <f t="shared" si="10"/>
        <v>45</v>
      </c>
      <c r="R39" t="str">
        <f t="shared" si="1"/>
        <v>X22=45</v>
      </c>
    </row>
    <row r="40" spans="1:18" x14ac:dyDescent="0.25">
      <c r="A40" s="10"/>
      <c r="B40" s="18" t="s">
        <v>67</v>
      </c>
      <c r="C40" s="2">
        <v>14</v>
      </c>
      <c r="D40" s="2" t="s">
        <v>87</v>
      </c>
      <c r="E40" s="2">
        <f t="shared" si="7"/>
        <v>45</v>
      </c>
      <c r="F40" t="str">
        <f t="shared" si="8"/>
        <v>Y14=45</v>
      </c>
      <c r="H40" s="18" t="s">
        <v>67</v>
      </c>
      <c r="I40" s="2">
        <v>18</v>
      </c>
      <c r="J40" s="2" t="s">
        <v>87</v>
      </c>
      <c r="K40" s="2">
        <f t="shared" si="9"/>
        <v>45</v>
      </c>
      <c r="L40" t="str">
        <f t="shared" si="0"/>
        <v>Y18=45</v>
      </c>
      <c r="N40" s="18" t="s">
        <v>67</v>
      </c>
      <c r="O40" s="2">
        <v>22</v>
      </c>
      <c r="P40" s="2" t="s">
        <v>87</v>
      </c>
      <c r="Q40" s="2">
        <f t="shared" si="10"/>
        <v>45</v>
      </c>
      <c r="R40" t="str">
        <f t="shared" si="1"/>
        <v>Y22=45</v>
      </c>
    </row>
    <row r="41" spans="1:18" x14ac:dyDescent="0.25">
      <c r="A41" s="10"/>
      <c r="B41" s="18" t="s">
        <v>68</v>
      </c>
      <c r="C41" s="2">
        <v>14</v>
      </c>
      <c r="D41" s="2" t="s">
        <v>87</v>
      </c>
      <c r="E41" s="2">
        <f t="shared" si="7"/>
        <v>45</v>
      </c>
      <c r="F41" t="str">
        <f t="shared" si="8"/>
        <v>Z14=45</v>
      </c>
      <c r="H41" s="18" t="s">
        <v>68</v>
      </c>
      <c r="I41" s="2">
        <v>18</v>
      </c>
      <c r="J41" s="2" t="s">
        <v>87</v>
      </c>
      <c r="K41" s="2">
        <f t="shared" si="9"/>
        <v>45</v>
      </c>
      <c r="L41" t="str">
        <f t="shared" si="0"/>
        <v>Z18=45</v>
      </c>
      <c r="N41" s="18" t="s">
        <v>68</v>
      </c>
      <c r="O41" s="2">
        <v>22</v>
      </c>
      <c r="P41" s="2" t="s">
        <v>87</v>
      </c>
      <c r="Q41" s="2">
        <f t="shared" si="10"/>
        <v>45</v>
      </c>
      <c r="R41" t="str">
        <f t="shared" si="1"/>
        <v>Z22=45</v>
      </c>
    </row>
    <row r="42" spans="1:18" x14ac:dyDescent="0.25">
      <c r="A42" s="10"/>
      <c r="B42" s="18" t="s">
        <v>69</v>
      </c>
      <c r="C42" s="2">
        <v>14</v>
      </c>
      <c r="D42" s="2" t="s">
        <v>87</v>
      </c>
      <c r="E42" s="2">
        <f t="shared" si="7"/>
        <v>45</v>
      </c>
      <c r="F42" t="str">
        <f t="shared" si="8"/>
        <v>AA14=45</v>
      </c>
      <c r="H42" s="18" t="s">
        <v>69</v>
      </c>
      <c r="I42" s="2">
        <v>18</v>
      </c>
      <c r="J42" s="2" t="s">
        <v>87</v>
      </c>
      <c r="K42" s="2">
        <f t="shared" si="9"/>
        <v>45</v>
      </c>
      <c r="L42" t="str">
        <f t="shared" si="0"/>
        <v>AA18=45</v>
      </c>
      <c r="N42" s="18" t="s">
        <v>69</v>
      </c>
      <c r="O42" s="2">
        <v>22</v>
      </c>
      <c r="P42" s="2" t="s">
        <v>87</v>
      </c>
      <c r="Q42" s="2">
        <f t="shared" si="10"/>
        <v>45</v>
      </c>
      <c r="R42" t="str">
        <f t="shared" si="1"/>
        <v>AA22=45</v>
      </c>
    </row>
    <row r="43" spans="1:18" x14ac:dyDescent="0.25">
      <c r="A43" s="10"/>
      <c r="B43" s="18" t="s">
        <v>70</v>
      </c>
      <c r="C43" s="2">
        <v>14</v>
      </c>
      <c r="D43" s="2" t="s">
        <v>87</v>
      </c>
      <c r="E43" s="2">
        <f t="shared" si="7"/>
        <v>45</v>
      </c>
      <c r="F43" t="str">
        <f t="shared" si="8"/>
        <v>AB14=45</v>
      </c>
      <c r="H43" s="18" t="s">
        <v>70</v>
      </c>
      <c r="I43" s="2">
        <v>18</v>
      </c>
      <c r="J43" s="2" t="s">
        <v>87</v>
      </c>
      <c r="K43" s="2">
        <f t="shared" si="9"/>
        <v>45</v>
      </c>
      <c r="L43" t="str">
        <f t="shared" si="0"/>
        <v>AB18=45</v>
      </c>
      <c r="N43" s="18" t="s">
        <v>70</v>
      </c>
      <c r="O43" s="2">
        <v>22</v>
      </c>
      <c r="P43" s="2" t="s">
        <v>87</v>
      </c>
      <c r="Q43" s="2">
        <f t="shared" si="10"/>
        <v>45</v>
      </c>
      <c r="R43" t="str">
        <f t="shared" si="1"/>
        <v>AB22=45</v>
      </c>
    </row>
    <row r="44" spans="1:18" x14ac:dyDescent="0.25">
      <c r="A44" s="10"/>
      <c r="B44" s="18" t="s">
        <v>71</v>
      </c>
      <c r="C44" s="2">
        <v>14</v>
      </c>
      <c r="D44" s="2" t="s">
        <v>87</v>
      </c>
      <c r="E44" s="2">
        <f t="shared" si="7"/>
        <v>45</v>
      </c>
      <c r="F44" t="str">
        <f t="shared" si="8"/>
        <v>AC14=45</v>
      </c>
      <c r="H44" s="18" t="s">
        <v>71</v>
      </c>
      <c r="I44" s="2">
        <v>18</v>
      </c>
      <c r="J44" s="2" t="s">
        <v>87</v>
      </c>
      <c r="K44" s="2">
        <f t="shared" si="9"/>
        <v>45</v>
      </c>
      <c r="L44" t="str">
        <f t="shared" si="0"/>
        <v>AC18=45</v>
      </c>
      <c r="N44" s="18" t="s">
        <v>71</v>
      </c>
      <c r="O44" s="2">
        <v>22</v>
      </c>
      <c r="P44" s="2" t="s">
        <v>87</v>
      </c>
      <c r="Q44" s="2">
        <f t="shared" si="10"/>
        <v>45</v>
      </c>
      <c r="R44" t="str">
        <f t="shared" si="1"/>
        <v>AC22=45</v>
      </c>
    </row>
    <row r="45" spans="1:18" x14ac:dyDescent="0.25">
      <c r="B45" s="12" t="s">
        <v>72</v>
      </c>
      <c r="C45" s="2">
        <v>14</v>
      </c>
      <c r="D45" s="2" t="s">
        <v>87</v>
      </c>
      <c r="E45" s="2">
        <f t="shared" si="7"/>
        <v>45</v>
      </c>
      <c r="F45" t="str">
        <f t="shared" si="8"/>
        <v>AD14=45</v>
      </c>
      <c r="H45" s="12" t="s">
        <v>72</v>
      </c>
      <c r="I45" s="2">
        <v>18</v>
      </c>
      <c r="J45" s="2" t="s">
        <v>87</v>
      </c>
      <c r="K45" s="2">
        <f t="shared" si="9"/>
        <v>45</v>
      </c>
      <c r="L45" t="str">
        <f t="shared" si="0"/>
        <v>AD18=45</v>
      </c>
      <c r="N45" s="12" t="s">
        <v>72</v>
      </c>
      <c r="O45" s="2">
        <v>22</v>
      </c>
      <c r="P45" s="2" t="s">
        <v>87</v>
      </c>
      <c r="Q45" s="2">
        <f t="shared" si="10"/>
        <v>45</v>
      </c>
      <c r="R45" t="str">
        <f t="shared" si="1"/>
        <v>AD22=45</v>
      </c>
    </row>
    <row r="46" spans="1:18" x14ac:dyDescent="0.25">
      <c r="B46" s="12" t="s">
        <v>73</v>
      </c>
      <c r="C46" s="2">
        <v>14</v>
      </c>
      <c r="D46" s="2" t="s">
        <v>87</v>
      </c>
      <c r="E46" s="2">
        <f t="shared" si="7"/>
        <v>45</v>
      </c>
      <c r="F46" t="str">
        <f t="shared" si="8"/>
        <v>AE14=45</v>
      </c>
      <c r="H46" s="12" t="s">
        <v>73</v>
      </c>
      <c r="I46" s="2">
        <v>18</v>
      </c>
      <c r="J46" s="2" t="s">
        <v>87</v>
      </c>
      <c r="K46" s="2">
        <f t="shared" si="9"/>
        <v>45</v>
      </c>
      <c r="L46" t="str">
        <f t="shared" si="0"/>
        <v>AE18=45</v>
      </c>
      <c r="N46" s="12" t="s">
        <v>73</v>
      </c>
      <c r="O46" s="2">
        <v>22</v>
      </c>
      <c r="P46" s="2" t="s">
        <v>87</v>
      </c>
      <c r="Q46" s="2">
        <f t="shared" si="10"/>
        <v>45</v>
      </c>
      <c r="R46" t="str">
        <f t="shared" si="1"/>
        <v>AE22=45</v>
      </c>
    </row>
    <row r="47" spans="1:18" x14ac:dyDescent="0.25">
      <c r="B47" s="12" t="s">
        <v>74</v>
      </c>
      <c r="C47" s="2">
        <v>14</v>
      </c>
      <c r="D47" s="2" t="s">
        <v>87</v>
      </c>
      <c r="E47" s="2">
        <f t="shared" si="7"/>
        <v>45</v>
      </c>
      <c r="F47" t="str">
        <f t="shared" si="8"/>
        <v>AF14=45</v>
      </c>
      <c r="H47" s="12" t="s">
        <v>74</v>
      </c>
      <c r="I47" s="2">
        <v>18</v>
      </c>
      <c r="J47" s="2" t="s">
        <v>87</v>
      </c>
      <c r="K47" s="2">
        <f t="shared" si="9"/>
        <v>45</v>
      </c>
      <c r="L47" t="str">
        <f t="shared" si="0"/>
        <v>AF18=45</v>
      </c>
      <c r="N47" s="12" t="s">
        <v>74</v>
      </c>
      <c r="O47" s="2">
        <v>22</v>
      </c>
      <c r="P47" s="2" t="s">
        <v>87</v>
      </c>
      <c r="Q47" s="2">
        <f t="shared" si="10"/>
        <v>45</v>
      </c>
      <c r="R47" t="str">
        <f t="shared" si="1"/>
        <v>AF22=45</v>
      </c>
    </row>
    <row r="48" spans="1:18" x14ac:dyDescent="0.25">
      <c r="B48" s="12" t="s">
        <v>75</v>
      </c>
      <c r="C48" s="2">
        <v>14</v>
      </c>
      <c r="D48" s="2" t="s">
        <v>87</v>
      </c>
      <c r="E48" s="2">
        <f t="shared" si="7"/>
        <v>45</v>
      </c>
      <c r="F48" t="str">
        <f t="shared" si="8"/>
        <v>AG14=45</v>
      </c>
      <c r="H48" s="12" t="s">
        <v>75</v>
      </c>
      <c r="I48" s="2">
        <v>18</v>
      </c>
      <c r="J48" s="2" t="s">
        <v>87</v>
      </c>
      <c r="K48" s="2">
        <f t="shared" si="9"/>
        <v>45</v>
      </c>
      <c r="L48" t="str">
        <f t="shared" si="0"/>
        <v>AG18=45</v>
      </c>
      <c r="N48" s="12" t="s">
        <v>75</v>
      </c>
      <c r="O48" s="2">
        <v>22</v>
      </c>
      <c r="P48" s="2" t="s">
        <v>87</v>
      </c>
      <c r="Q48" s="2">
        <f t="shared" si="10"/>
        <v>45</v>
      </c>
      <c r="R48" t="str">
        <f t="shared" si="1"/>
        <v>AG22=45</v>
      </c>
    </row>
    <row r="49" spans="2:31" x14ac:dyDescent="0.25">
      <c r="B49" s="12" t="s">
        <v>76</v>
      </c>
      <c r="C49" s="2">
        <v>14</v>
      </c>
      <c r="D49" s="2" t="s">
        <v>87</v>
      </c>
      <c r="E49" s="2">
        <f t="shared" si="7"/>
        <v>45</v>
      </c>
      <c r="F49" t="str">
        <f t="shared" si="8"/>
        <v>AH14=45</v>
      </c>
      <c r="H49" s="12" t="s">
        <v>76</v>
      </c>
      <c r="I49" s="2">
        <v>18</v>
      </c>
      <c r="J49" s="2" t="s">
        <v>87</v>
      </c>
      <c r="K49" s="2">
        <f t="shared" si="9"/>
        <v>45</v>
      </c>
      <c r="L49" t="str">
        <f t="shared" si="0"/>
        <v>AH18=45</v>
      </c>
      <c r="N49" s="12" t="s">
        <v>76</v>
      </c>
      <c r="O49" s="2">
        <v>22</v>
      </c>
      <c r="P49" s="2" t="s">
        <v>87</v>
      </c>
      <c r="Q49" s="2">
        <f t="shared" si="10"/>
        <v>45</v>
      </c>
      <c r="R49" t="str">
        <f t="shared" si="1"/>
        <v>AH22=45</v>
      </c>
    </row>
    <row r="50" spans="2:31" x14ac:dyDescent="0.25">
      <c r="B50" s="21" t="s">
        <v>77</v>
      </c>
      <c r="C50" s="2">
        <v>14</v>
      </c>
      <c r="D50" s="2" t="s">
        <v>87</v>
      </c>
      <c r="E50" s="2">
        <f t="shared" si="7"/>
        <v>45</v>
      </c>
      <c r="F50" t="str">
        <f t="shared" si="8"/>
        <v>AI14=45</v>
      </c>
      <c r="H50" s="21" t="s">
        <v>77</v>
      </c>
      <c r="I50" s="2">
        <v>18</v>
      </c>
      <c r="J50" s="2" t="s">
        <v>87</v>
      </c>
      <c r="K50" s="2">
        <f t="shared" si="9"/>
        <v>45</v>
      </c>
      <c r="L50" t="str">
        <f t="shared" si="0"/>
        <v>AI18=45</v>
      </c>
      <c r="N50" s="21" t="s">
        <v>77</v>
      </c>
      <c r="O50" s="2">
        <v>22</v>
      </c>
      <c r="P50" s="2" t="s">
        <v>87</v>
      </c>
      <c r="Q50" s="2">
        <f t="shared" si="10"/>
        <v>45</v>
      </c>
      <c r="R50" t="str">
        <f t="shared" si="1"/>
        <v>AI22=45</v>
      </c>
    </row>
    <row r="51" spans="2:31" x14ac:dyDescent="0.25">
      <c r="B51" s="21" t="s">
        <v>78</v>
      </c>
      <c r="C51" s="2">
        <v>14</v>
      </c>
      <c r="D51" s="2" t="s">
        <v>87</v>
      </c>
      <c r="E51" s="2">
        <f t="shared" si="7"/>
        <v>45</v>
      </c>
      <c r="F51" t="str">
        <f t="shared" si="8"/>
        <v>AJ14=45</v>
      </c>
      <c r="H51" s="21" t="s">
        <v>78</v>
      </c>
      <c r="I51" s="2">
        <v>18</v>
      </c>
      <c r="J51" s="2" t="s">
        <v>87</v>
      </c>
      <c r="K51" s="2">
        <f t="shared" si="9"/>
        <v>45</v>
      </c>
      <c r="L51" t="str">
        <f t="shared" si="0"/>
        <v>AJ18=45</v>
      </c>
      <c r="N51" s="21" t="s">
        <v>78</v>
      </c>
      <c r="O51" s="2">
        <v>22</v>
      </c>
      <c r="P51" s="2" t="s">
        <v>87</v>
      </c>
      <c r="Q51" s="2">
        <f t="shared" si="10"/>
        <v>45</v>
      </c>
      <c r="R51" t="str">
        <f t="shared" si="1"/>
        <v>AJ22=45</v>
      </c>
    </row>
    <row r="52" spans="2:31" x14ac:dyDescent="0.25">
      <c r="B52" s="21" t="s">
        <v>79</v>
      </c>
      <c r="C52" s="2">
        <v>14</v>
      </c>
      <c r="D52" s="2" t="s">
        <v>87</v>
      </c>
      <c r="E52" s="2">
        <f t="shared" si="7"/>
        <v>45</v>
      </c>
      <c r="F52" t="str">
        <f t="shared" si="8"/>
        <v>AK14=45</v>
      </c>
      <c r="H52" s="21" t="s">
        <v>79</v>
      </c>
      <c r="I52" s="2">
        <v>18</v>
      </c>
      <c r="J52" s="2" t="s">
        <v>87</v>
      </c>
      <c r="K52" s="2">
        <f t="shared" si="9"/>
        <v>45</v>
      </c>
      <c r="L52" t="str">
        <f t="shared" si="0"/>
        <v>AK18=45</v>
      </c>
      <c r="N52" s="21" t="s">
        <v>79</v>
      </c>
      <c r="O52" s="2">
        <v>22</v>
      </c>
      <c r="P52" s="2" t="s">
        <v>87</v>
      </c>
      <c r="Q52" s="2">
        <f t="shared" si="10"/>
        <v>45</v>
      </c>
      <c r="R52" t="str">
        <f t="shared" si="1"/>
        <v>AK22=45</v>
      </c>
    </row>
    <row r="53" spans="2:31" x14ac:dyDescent="0.25">
      <c r="B53" s="21" t="s">
        <v>80</v>
      </c>
      <c r="C53" s="2">
        <v>14</v>
      </c>
      <c r="D53" s="2" t="s">
        <v>87</v>
      </c>
      <c r="E53" s="2">
        <f t="shared" si="7"/>
        <v>45</v>
      </c>
      <c r="F53" t="str">
        <f t="shared" si="8"/>
        <v>AL14=45</v>
      </c>
      <c r="H53" s="21" t="s">
        <v>80</v>
      </c>
      <c r="I53" s="2">
        <v>18</v>
      </c>
      <c r="J53" s="2" t="s">
        <v>87</v>
      </c>
      <c r="K53" s="2">
        <f t="shared" si="9"/>
        <v>45</v>
      </c>
      <c r="L53" t="str">
        <f t="shared" si="0"/>
        <v>AL18=45</v>
      </c>
      <c r="N53" s="21" t="s">
        <v>80</v>
      </c>
      <c r="O53" s="2">
        <v>22</v>
      </c>
      <c r="P53" s="2" t="s">
        <v>87</v>
      </c>
      <c r="Q53" s="2">
        <f t="shared" si="10"/>
        <v>45</v>
      </c>
      <c r="R53" t="str">
        <f t="shared" si="1"/>
        <v>AL22=45</v>
      </c>
    </row>
    <row r="54" spans="2:31" x14ac:dyDescent="0.25">
      <c r="B54" s="21" t="s">
        <v>81</v>
      </c>
      <c r="C54" s="2">
        <v>14</v>
      </c>
      <c r="D54" s="2" t="s">
        <v>87</v>
      </c>
      <c r="E54" s="2">
        <f t="shared" si="7"/>
        <v>45</v>
      </c>
      <c r="F54" t="str">
        <f t="shared" si="8"/>
        <v>AM14=45</v>
      </c>
      <c r="H54" s="21" t="s">
        <v>81</v>
      </c>
      <c r="I54" s="2">
        <v>18</v>
      </c>
      <c r="J54" s="2" t="s">
        <v>87</v>
      </c>
      <c r="K54" s="2">
        <f t="shared" si="9"/>
        <v>45</v>
      </c>
      <c r="L54" t="str">
        <f t="shared" si="0"/>
        <v>AM18=45</v>
      </c>
      <c r="N54" s="21" t="s">
        <v>81</v>
      </c>
      <c r="O54" s="2">
        <v>22</v>
      </c>
      <c r="P54" s="2" t="s">
        <v>87</v>
      </c>
      <c r="Q54" s="2">
        <f t="shared" si="10"/>
        <v>45</v>
      </c>
      <c r="R54" t="str">
        <f t="shared" si="1"/>
        <v>AM22=45</v>
      </c>
    </row>
    <row r="55" spans="2:31" x14ac:dyDescent="0.25">
      <c r="B55" s="2" t="s">
        <v>82</v>
      </c>
      <c r="C55" s="2">
        <v>14</v>
      </c>
      <c r="D55" s="2" t="s">
        <v>87</v>
      </c>
      <c r="E55" s="2">
        <f t="shared" si="7"/>
        <v>45</v>
      </c>
      <c r="F55" t="str">
        <f t="shared" si="8"/>
        <v>AN14=45</v>
      </c>
      <c r="H55" s="2" t="s">
        <v>82</v>
      </c>
      <c r="I55" s="2">
        <v>18</v>
      </c>
      <c r="J55" s="2" t="s">
        <v>87</v>
      </c>
      <c r="K55" s="2">
        <f t="shared" si="9"/>
        <v>45</v>
      </c>
      <c r="L55" t="str">
        <f t="shared" si="0"/>
        <v>AN18=45</v>
      </c>
      <c r="N55" s="2" t="s">
        <v>82</v>
      </c>
      <c r="O55" s="2">
        <v>22</v>
      </c>
      <c r="P55" s="2" t="s">
        <v>87</v>
      </c>
      <c r="Q55" s="2">
        <f t="shared" si="10"/>
        <v>45</v>
      </c>
      <c r="R55" t="str">
        <f t="shared" si="1"/>
        <v>AN22=45</v>
      </c>
    </row>
    <row r="56" spans="2:31" x14ac:dyDescent="0.25">
      <c r="B56" s="2" t="s">
        <v>83</v>
      </c>
      <c r="C56" s="2">
        <v>14</v>
      </c>
      <c r="D56" s="2" t="s">
        <v>87</v>
      </c>
      <c r="E56" s="2">
        <f t="shared" si="7"/>
        <v>45</v>
      </c>
      <c r="F56" t="str">
        <f t="shared" si="8"/>
        <v>AO14=45</v>
      </c>
      <c r="H56" s="2" t="s">
        <v>83</v>
      </c>
      <c r="I56" s="2">
        <v>18</v>
      </c>
      <c r="J56" s="2" t="s">
        <v>87</v>
      </c>
      <c r="K56" s="2">
        <f t="shared" si="9"/>
        <v>45</v>
      </c>
      <c r="L56" t="str">
        <f t="shared" si="0"/>
        <v>AO18=45</v>
      </c>
      <c r="N56" s="2" t="s">
        <v>83</v>
      </c>
      <c r="O56" s="2">
        <v>22</v>
      </c>
      <c r="P56" s="2" t="s">
        <v>87</v>
      </c>
      <c r="Q56" s="2">
        <f t="shared" si="10"/>
        <v>45</v>
      </c>
      <c r="R56" t="str">
        <f t="shared" si="1"/>
        <v>AO22=45</v>
      </c>
    </row>
    <row r="57" spans="2:31" x14ac:dyDescent="0.25">
      <c r="B57" s="2" t="s">
        <v>84</v>
      </c>
      <c r="C57" s="2">
        <v>14</v>
      </c>
      <c r="D57" s="2" t="s">
        <v>87</v>
      </c>
      <c r="E57" s="2">
        <f t="shared" si="7"/>
        <v>45</v>
      </c>
      <c r="F57" t="str">
        <f t="shared" si="8"/>
        <v>AP14=45</v>
      </c>
      <c r="H57" s="2" t="s">
        <v>84</v>
      </c>
      <c r="I57" s="2">
        <v>18</v>
      </c>
      <c r="J57" s="2" t="s">
        <v>87</v>
      </c>
      <c r="K57" s="2">
        <f t="shared" si="9"/>
        <v>45</v>
      </c>
      <c r="L57" t="str">
        <f t="shared" si="0"/>
        <v>AP18=45</v>
      </c>
      <c r="N57" s="2" t="s">
        <v>84</v>
      </c>
      <c r="O57" s="2">
        <v>22</v>
      </c>
      <c r="P57" s="2" t="s">
        <v>87</v>
      </c>
      <c r="Q57" s="2">
        <f t="shared" si="10"/>
        <v>45</v>
      </c>
      <c r="R57" t="str">
        <f t="shared" si="1"/>
        <v>AP22=45</v>
      </c>
    </row>
    <row r="58" spans="2:31" x14ac:dyDescent="0.25">
      <c r="B58" s="2" t="s">
        <v>85</v>
      </c>
      <c r="C58" s="2">
        <v>14</v>
      </c>
      <c r="D58" s="2" t="s">
        <v>87</v>
      </c>
      <c r="E58" s="2">
        <f t="shared" si="7"/>
        <v>45</v>
      </c>
      <c r="F58" t="str">
        <f t="shared" si="8"/>
        <v>AQ14=45</v>
      </c>
      <c r="H58" s="2" t="s">
        <v>85</v>
      </c>
      <c r="I58" s="2">
        <v>18</v>
      </c>
      <c r="J58" s="2" t="s">
        <v>87</v>
      </c>
      <c r="K58" s="2">
        <f t="shared" si="9"/>
        <v>45</v>
      </c>
      <c r="L58" t="str">
        <f t="shared" si="0"/>
        <v>AQ18=45</v>
      </c>
      <c r="N58" s="2" t="s">
        <v>85</v>
      </c>
      <c r="O58" s="2">
        <v>22</v>
      </c>
      <c r="P58" s="2" t="s">
        <v>87</v>
      </c>
      <c r="Q58" s="2">
        <f t="shared" si="10"/>
        <v>45</v>
      </c>
      <c r="R58" t="str">
        <f t="shared" si="1"/>
        <v>AQ22=45</v>
      </c>
    </row>
    <row r="59" spans="2:31" x14ac:dyDescent="0.25">
      <c r="B59" s="2" t="s">
        <v>86</v>
      </c>
      <c r="C59" s="2">
        <v>14</v>
      </c>
      <c r="D59" s="2" t="s">
        <v>87</v>
      </c>
      <c r="E59" s="2">
        <f t="shared" si="7"/>
        <v>45</v>
      </c>
      <c r="F59" t="str">
        <f t="shared" si="8"/>
        <v>AR14=45</v>
      </c>
      <c r="H59" s="2" t="s">
        <v>86</v>
      </c>
      <c r="I59" s="2">
        <v>18</v>
      </c>
      <c r="J59" s="2" t="s">
        <v>87</v>
      </c>
      <c r="K59" s="2">
        <f t="shared" si="9"/>
        <v>45</v>
      </c>
      <c r="L59" t="str">
        <f t="shared" si="0"/>
        <v>AR18=45</v>
      </c>
      <c r="N59" s="2" t="s">
        <v>86</v>
      </c>
      <c r="O59" s="2">
        <v>22</v>
      </c>
      <c r="P59" s="2" t="s">
        <v>87</v>
      </c>
      <c r="Q59" s="2">
        <f t="shared" si="10"/>
        <v>45</v>
      </c>
      <c r="R59" t="str">
        <f t="shared" si="1"/>
        <v>AR22=45</v>
      </c>
    </row>
    <row r="62" spans="2:31" x14ac:dyDescent="0.25">
      <c r="C62" t="s">
        <v>100</v>
      </c>
    </row>
    <row r="63" spans="2:31" ht="15" customHeight="1" x14ac:dyDescent="0.2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row>
    <row r="64" spans="2:31" x14ac:dyDescent="0.25">
      <c r="C64" s="11" t="s">
        <v>101</v>
      </c>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row>
    <row r="66" spans="3:3" x14ac:dyDescent="0.25">
      <c r="C66" t="s">
        <v>102</v>
      </c>
    </row>
    <row r="68" spans="3:3" x14ac:dyDescent="0.25">
      <c r="C68" t="s">
        <v>103</v>
      </c>
    </row>
    <row r="70" spans="3:3" x14ac:dyDescent="0.25">
      <c r="C70" t="s">
        <v>106</v>
      </c>
    </row>
    <row r="74" spans="3:3" x14ac:dyDescent="0.25">
      <c r="C74" t="s">
        <v>107</v>
      </c>
    </row>
    <row r="76" spans="3:3" x14ac:dyDescent="0.25">
      <c r="C76" t="s">
        <v>108</v>
      </c>
    </row>
    <row r="78" spans="3:3" x14ac:dyDescent="0.25">
      <c r="C78" t="s">
        <v>109</v>
      </c>
    </row>
    <row r="81" spans="3:3" x14ac:dyDescent="0.25">
      <c r="C81" t="s">
        <v>110</v>
      </c>
    </row>
    <row r="85" spans="3:3" x14ac:dyDescent="0.25">
      <c r="C85" t="s">
        <v>118</v>
      </c>
    </row>
    <row r="88" spans="3:3" x14ac:dyDescent="0.25">
      <c r="C88" t="s">
        <v>119</v>
      </c>
    </row>
    <row r="91" spans="3:3" x14ac:dyDescent="0.25">
      <c r="C91" t="s">
        <v>120</v>
      </c>
    </row>
    <row r="95" spans="3:3" x14ac:dyDescent="0.25">
      <c r="C95" t="s">
        <v>121</v>
      </c>
    </row>
    <row r="98" spans="3:3" x14ac:dyDescent="0.25">
      <c r="C98" t="s">
        <v>122</v>
      </c>
    </row>
    <row r="101" spans="3:3" x14ac:dyDescent="0.25">
      <c r="C101" t="s">
        <v>123</v>
      </c>
    </row>
    <row r="104" spans="3:3" x14ac:dyDescent="0.25">
      <c r="C104" t="s">
        <v>124</v>
      </c>
    </row>
  </sheetData>
  <mergeCells count="2">
    <mergeCell ref="F15:AH16"/>
    <mergeCell ref="F17:Y17"/>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AI103"/>
  <sheetViews>
    <sheetView topLeftCell="A20" workbookViewId="0">
      <selection activeCell="F17" sqref="F17:Y17"/>
    </sheetView>
  </sheetViews>
  <sheetFormatPr baseColWidth="10" defaultRowHeight="15" x14ac:dyDescent="0.25"/>
  <cols>
    <col min="1" max="1" width="5.85546875" style="2" customWidth="1"/>
    <col min="3" max="3" width="5.7109375" style="2" customWidth="1"/>
    <col min="4" max="4" width="7" customWidth="1"/>
    <col min="6" max="6" width="5.140625" customWidth="1"/>
    <col min="7" max="10" width="6.140625" customWidth="1"/>
    <col min="11" max="11" width="8.5703125" customWidth="1"/>
    <col min="12" max="12" width="6.42578125" customWidth="1"/>
    <col min="13" max="16" width="6" customWidth="1"/>
    <col min="18" max="18" width="4" customWidth="1"/>
    <col min="19" max="19" width="6.5703125" customWidth="1"/>
    <col min="20" max="21" width="3" bestFit="1" customWidth="1"/>
    <col min="23" max="23" width="16.140625" bestFit="1" customWidth="1"/>
    <col min="25" max="25" width="3.7109375" bestFit="1" customWidth="1"/>
    <col min="26" max="26" width="3" bestFit="1" customWidth="1"/>
    <col min="27" max="27" width="2" bestFit="1" customWidth="1"/>
    <col min="31" max="31" width="3.7109375" bestFit="1" customWidth="1"/>
    <col min="32" max="32" width="3" bestFit="1" customWidth="1"/>
    <col min="33" max="33" width="2" bestFit="1" customWidth="1"/>
  </cols>
  <sheetData>
    <row r="1" spans="2:33" x14ac:dyDescent="0.25">
      <c r="B1" s="15" t="s">
        <v>0</v>
      </c>
      <c r="C1" s="16"/>
      <c r="D1" s="15"/>
      <c r="E1" s="15"/>
    </row>
    <row r="2" spans="2:33" x14ac:dyDescent="0.25">
      <c r="B2" t="s">
        <v>88</v>
      </c>
      <c r="E2" t="str">
        <f>"ou("&amp;E19&amp;";"&amp;E20&amp;";"&amp;E21&amp;";"&amp;E22&amp;";"&amp;E23&amp;";"&amp;E24&amp;";"&amp;E25&amp;";"&amp;E26&amp;";"&amp;E27&amp;";"&amp;E28&amp;";"&amp;E29&amp;";"&amp;E30&amp;";"&amp;E31&amp;";"&amp;E32&amp;";"&amp;E33&amp;";"&amp;E34&amp;";"&amp;E35&amp;";"&amp;E36&amp;";"&amp;E37&amp;";"&amp;E38&amp;";"&amp;E39&amp;";"&amp;E40&amp;";"&amp;E41&amp;";"&amp;E42&amp;";"&amp;E43&amp;";"&amp;E44&amp;";"&amp;E45&amp;";"&amp;E46&amp;";"&amp;E47&amp;";"&amp;E48&amp;")"</f>
        <v>ou(E15=11;F15=11;G15=11;H15=11;I15=11;J15=11;K15=11;L15=11;M15=11;N15=11;O15=11;P15=11;Q15=11;R15=11;S15=11;T15=11;U15=11;V15=11;W15=11;X15=11;Y15=11;Z15=11;AA15=11;AB15=11;AC15=11;AD15=11;AE15=11;AF15=11;AG15=11;AH15=11)</v>
      </c>
    </row>
    <row r="3" spans="2:33" x14ac:dyDescent="0.25">
      <c r="E3" t="str">
        <f>"ou("&amp;E49&amp;";"&amp;E50&amp;";"&amp;E51&amp;";"&amp;E52&amp;";"&amp;E53&amp;";"&amp;E54&amp;";"&amp;E55&amp;";"&amp;E56&amp;";"&amp;E57&amp;";"&amp;E58&amp;")"</f>
        <v>ou(AI15=11;AJ15=11;AK15=11;AL15=11;AM15=11;AN15=11;AO15=11;AP15=11;AQ15=11;AR15=11)</v>
      </c>
    </row>
    <row r="5" spans="2:33" x14ac:dyDescent="0.25">
      <c r="B5" t="s">
        <v>91</v>
      </c>
      <c r="E5" t="str">
        <f>"ou("&amp;K19&amp;";"&amp;K20&amp;";"&amp;K21&amp;";"&amp;K22&amp;";"&amp;K23&amp;";"&amp;K24&amp;";"&amp;K25&amp;";"&amp;K26&amp;";"&amp;K27&amp;";"&amp;K28&amp;";"&amp;K29&amp;";"&amp;K30&amp;";"&amp;K31&amp;";"&amp;K32&amp;";"&amp;K33&amp;";"&amp;K34&amp;";"&amp;K35&amp;";"&amp;K36&amp;";"&amp;K37&amp;";"&amp;K38&amp;";"&amp;K39&amp;";"&amp;K40&amp;";"&amp;K41&amp;";"&amp;K42&amp;";"&amp;K43&amp;";"&amp;K44&amp;";"&amp;K45&amp;";"&amp;K46&amp;";"&amp;K47&amp;";"&amp;K48&amp;")"</f>
        <v>ou(E19=11;F19=11;G19=11;H19=11;I19=11;J19=11;K19=11;L19=11;M19=11;N19=11;O19=11;P19=11;Q19=11;R19=11;S19=11;T19=11;U19=11;V19=11;W19=11;X19=11;Y19=11;Z19=11;AA19=11;AB19=11;AC19=11;AD19=11;AE19=11;AF19=11;AG19=11;AH19=11)</v>
      </c>
    </row>
    <row r="6" spans="2:33" x14ac:dyDescent="0.25">
      <c r="E6" t="str">
        <f>"ou("&amp;K49&amp;";"&amp;K50&amp;";"&amp;K51&amp;";"&amp;K52&amp;";"&amp;K53&amp;";"&amp;K54&amp;";"&amp;K55&amp;";"&amp;K56&amp;";"&amp;K57&amp;";"&amp;K58&amp;")"</f>
        <v>ou(AI19=11;AJ19=11;AK19=11;AL19=11;AM19=11;AN19=11;AO19=11;AP19=11;AQ19=11;AR19=11)</v>
      </c>
    </row>
    <row r="8" spans="2:33" x14ac:dyDescent="0.25">
      <c r="B8" t="s">
        <v>92</v>
      </c>
      <c r="E8" t="str">
        <f>"ou("&amp;Q19&amp;";"&amp;Q20&amp;";"&amp;Q21&amp;";"&amp;Q22&amp;";"&amp;Q23&amp;";"&amp;Q24&amp;";"&amp;Q25&amp;";"&amp;Q26&amp;";"&amp;Q27&amp;";"&amp;Q28&amp;";"&amp;Q29&amp;";"&amp;Q30&amp;";"&amp;Q31&amp;";"&amp;Q32&amp;";"&amp;Q33&amp;";"&amp;Q34&amp;";"&amp;Q35&amp;";"&amp;Q36&amp;";"&amp;Q37&amp;";"&amp;Q38&amp;";"&amp;Q39&amp;";"&amp;Q40&amp;";"&amp;Q41&amp;";"&amp;Q42&amp;";"&amp;Q43&amp;";"&amp;Q44&amp;";"&amp;Q45&amp;";"&amp;Q46&amp;";"&amp;Q47&amp;";"&amp;Q48&amp;")"</f>
        <v>ou(E23=11;F23=11;G23=11;H23=11;I23=11;J23=11;K23=11;L23=11;M23=11;N23=11;O23=11;P23=11;Q23=11;R23=11;S23=11;T23=11;U23=11;V23=11;W23=11;X23=11;Y23=11;Z23=11;AA23=11;AB23=11;AC23=11;AD23=11;AE23=11;AF23=11;AG23=11;AH23=11)</v>
      </c>
    </row>
    <row r="9" spans="2:33" x14ac:dyDescent="0.25">
      <c r="E9" t="str">
        <f>"ou("&amp;Q49&amp;";"&amp;Q50&amp;";"&amp;Q51&amp;";"&amp;Q52&amp;";"&amp;Q53&amp;";"&amp;Q54&amp;";"&amp;Q55&amp;";"&amp;Q56&amp;";"&amp;Q57&amp;";"&amp;Q58&amp;")"</f>
        <v>ou(AI23=11;AJ23=11;AK23=11;AL23=11;AM23=11;AN23=11;AO23=11;AP23=11;AQ23=11;AR23=11)</v>
      </c>
    </row>
    <row r="11" spans="2:33" x14ac:dyDescent="0.25">
      <c r="B11" t="s">
        <v>93</v>
      </c>
      <c r="E11" t="str">
        <f>"ou("&amp;W19&amp;";"&amp;W20&amp;";"&amp;W21&amp;";"&amp;W22&amp;";"&amp;W23&amp;";"&amp;W24&amp;";"&amp;W25&amp;";"&amp;W26&amp;")"</f>
        <v>ou(E13="Champ 1";J13="Champ 1";O13="Champ 1";T13="Champ 1";Y13="Champ 1";AD13="Champ 1";AI13="Champ 1";AN13="Champ 1")</v>
      </c>
    </row>
    <row r="12" spans="2:33" x14ac:dyDescent="0.25">
      <c r="E12" t="str">
        <f>"ou("&amp;AC19&amp;";"&amp;AC20&amp;";"&amp;AC21&amp;";"&amp;AC22&amp;";"&amp;AC23&amp;";"&amp;AC24&amp;";"&amp;AC25&amp;";"&amp;AC26&amp;")"</f>
        <v>ou(E17="Champ 1";J17="Champ 1";O17="Champ 1";T17="Champ 1";Y17="Champ 1";AD17="Champ 1";AI17="Champ 1";AN17="Champ 1")</v>
      </c>
    </row>
    <row r="13" spans="2:33" x14ac:dyDescent="0.25">
      <c r="E13" t="str">
        <f>"ou("&amp;AI19&amp;";"&amp;AI20&amp;";"&amp;AI21&amp;";"&amp;AI22&amp;";"&amp;AI23&amp;";"&amp;AI24&amp;";"&amp;AI25&amp;";"&amp;AI26&amp;")"</f>
        <v>ou(E21="Champ 1";J21="Champ 1";O21="Champ 1";T21="Champ 1";Y21="Champ 1";AD21="Champ 1";AI21="Champ 1";AN21="Champ 1")</v>
      </c>
    </row>
    <row r="15" spans="2:33" x14ac:dyDescent="0.25">
      <c r="B15" t="s">
        <v>97</v>
      </c>
      <c r="E15" s="151" t="str">
        <f>"=et(ou("&amp;E11&amp;";"&amp;E12&amp;";"&amp;E13&amp;");"&amp;"ou("&amp;E2&amp;";"&amp;E3&amp;";"&amp;E5&amp;";"&amp;E6&amp;";"&amp;E8&amp;";"&amp;E9&amp;"))"</f>
        <v>=et(ou(ou(E13="Champ 1";J13="Champ 1";O13="Champ 1";T13="Champ 1";Y13="Champ 1";AD13="Champ 1";AI13="Champ 1";AN13="Champ 1");ou(E17="Champ 1";J17="Champ 1";O17="Champ 1";T17="Champ 1";Y17="Champ 1";AD17="Champ 1";AI17="Champ 1";AN17="Champ 1");ou(E21="Champ 1";J21="Champ 1";O21="Champ 1";T21="Champ 1";Y21="Champ 1";AD21="Champ 1";AI21="Champ 1";AN21="Champ 1"));ou(ou(E15=11;F15=11;G15=11;H15=11;I15=11;J15=11;K15=11;L15=11;M15=11;N15=11;O15=11;P15=11;Q15=11;R15=11;S15=11;T15=11;U15=11;V15=11;W15=11;X15=11;Y15=11;Z15=11;AA15=11;AB15=11;AC15=11;AD15=11;AE15=11;AF15=11;AG15=11;AH15=11);ou(AI15=11;AJ15=11;AK15=11;AL15=11;AM15=11;AN15=11;AO15=11;AP15=11;AQ15=11;AR15=11);ou(E19=11;F19=11;G19=11;H19=11;I19=11;J19=11;K19=11;L19=11;M19=11;N19=11;O19=11;P19=11;Q19=11;R19=11;S19=11;T19=11;U19=11;V19=11;W19=11;X19=11;Y19=11;Z19=11;AA19=11;AB19=11;AC19=11;AD19=11;AE19=11;AF19=11;AG19=11;AH19=11);ou(AI19=11;AJ19=11;AK19=11;AL19=11;AM19=11;AN19=11;AO19=11;AP19=11;AQ19=11;AR19=11);ou(E23=11;F23=11;G23=11;H23=11;I23=11;J23=11;K23=11;L23=11;M23=11;N23=11;O23=11;P23=11;Q23=11;R23=11;S23=11;T23=11;U23=11;V23=11;W23=11;X23=11;Y23=11;Z23=11;AA23=11;AB23=11;AC23=11;AD23=11;AE23=11;AF23=11;AG23=11;AH23=11);ou(AI23=11;AJ23=11;AK23=11;AL23=11;AM23=11;AN23=11;AO23=11;AP23=11;AQ23=11;AR23=11)))</v>
      </c>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row>
    <row r="16" spans="2:33" ht="93" customHeight="1" x14ac:dyDescent="0.25">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row>
    <row r="17" spans="1:35" ht="21" x14ac:dyDescent="0.35">
      <c r="A17" s="17" t="s">
        <v>94</v>
      </c>
      <c r="B17" s="17"/>
      <c r="C17" s="17"/>
      <c r="D17" s="17"/>
      <c r="E17" s="17"/>
      <c r="F17" s="17"/>
      <c r="G17" s="17"/>
      <c r="H17" s="17"/>
      <c r="I17" s="17"/>
      <c r="J17" s="17"/>
      <c r="K17" s="17"/>
      <c r="L17" s="17"/>
      <c r="M17" s="17"/>
      <c r="N17" s="17"/>
      <c r="O17" s="17"/>
      <c r="P17" s="17"/>
      <c r="Q17" s="17"/>
      <c r="S17" s="9" t="s">
        <v>95</v>
      </c>
      <c r="W17" s="19" t="s">
        <v>105</v>
      </c>
      <c r="X17" s="19" t="s">
        <v>96</v>
      </c>
    </row>
    <row r="18" spans="1:35" x14ac:dyDescent="0.25">
      <c r="A18" s="14" t="s">
        <v>88</v>
      </c>
      <c r="B18" s="1"/>
      <c r="C18" s="18" t="s">
        <v>104</v>
      </c>
      <c r="D18" s="19">
        <v>11</v>
      </c>
      <c r="E18" s="1"/>
      <c r="G18" s="9" t="s">
        <v>89</v>
      </c>
      <c r="H18" s="9"/>
      <c r="I18" s="9"/>
      <c r="J18" s="9"/>
      <c r="K18" s="9"/>
      <c r="M18" s="15" t="s">
        <v>90</v>
      </c>
      <c r="N18" s="15"/>
      <c r="O18" s="15"/>
      <c r="P18" s="15"/>
      <c r="Q18" s="15"/>
    </row>
    <row r="19" spans="1:35" x14ac:dyDescent="0.25">
      <c r="A19" s="18" t="s">
        <v>47</v>
      </c>
      <c r="B19" s="2">
        <v>15</v>
      </c>
      <c r="C19" s="2" t="s">
        <v>87</v>
      </c>
      <c r="D19" s="2">
        <f>$D$18</f>
        <v>11</v>
      </c>
      <c r="E19" t="str">
        <f>A19&amp;B19&amp;C19&amp;D19</f>
        <v>E15=11</v>
      </c>
      <c r="G19" s="18" t="s">
        <v>47</v>
      </c>
      <c r="H19" s="2">
        <v>19</v>
      </c>
      <c r="I19" s="2" t="s">
        <v>87</v>
      </c>
      <c r="J19" s="2">
        <f t="shared" ref="J19:J58" si="0">$D$18</f>
        <v>11</v>
      </c>
      <c r="K19" t="str">
        <f t="shared" ref="K19:K58" si="1">G19&amp;H19&amp;I19&amp;J19</f>
        <v>E19=11</v>
      </c>
      <c r="M19" s="18" t="s">
        <v>47</v>
      </c>
      <c r="N19" s="2">
        <v>23</v>
      </c>
      <c r="O19" s="2" t="s">
        <v>87</v>
      </c>
      <c r="P19" s="2">
        <f t="shared" ref="P19:P58" si="2">$D$18</f>
        <v>11</v>
      </c>
      <c r="Q19" t="str">
        <f t="shared" ref="Q19:Q58" si="3">M19&amp;N19&amp;O19&amp;P19</f>
        <v>E23=11</v>
      </c>
      <c r="S19" t="s">
        <v>47</v>
      </c>
      <c r="T19">
        <v>13</v>
      </c>
      <c r="U19" t="s">
        <v>87</v>
      </c>
      <c r="V19" t="str">
        <f>$X$17</f>
        <v>"Champ 1"</v>
      </c>
      <c r="W19" t="str">
        <f t="shared" ref="W19" si="4">S19&amp;T19&amp;U19&amp;V19</f>
        <v>E13="Champ 1"</v>
      </c>
      <c r="Y19" t="s">
        <v>47</v>
      </c>
      <c r="Z19">
        <v>17</v>
      </c>
      <c r="AA19" t="s">
        <v>87</v>
      </c>
      <c r="AB19" t="str">
        <f t="shared" ref="AB19:AB26" si="5">$X$17</f>
        <v>"Champ 1"</v>
      </c>
      <c r="AC19" t="str">
        <f t="shared" ref="AC19:AC26" si="6">Y19&amp;Z19&amp;AA19&amp;AB19</f>
        <v>E17="Champ 1"</v>
      </c>
      <c r="AE19" t="s">
        <v>47</v>
      </c>
      <c r="AF19">
        <v>21</v>
      </c>
      <c r="AG19" t="s">
        <v>87</v>
      </c>
      <c r="AH19" t="str">
        <f t="shared" ref="AH19:AH26" si="7">$X$17</f>
        <v>"Champ 1"</v>
      </c>
      <c r="AI19" t="str">
        <f t="shared" ref="AI19:AI26" si="8">AE19&amp;AF19&amp;AG19&amp;AH19</f>
        <v>E21="Champ 1"</v>
      </c>
    </row>
    <row r="20" spans="1:35" x14ac:dyDescent="0.25">
      <c r="A20" s="18" t="s">
        <v>48</v>
      </c>
      <c r="B20" s="2">
        <v>15</v>
      </c>
      <c r="C20" s="2" t="s">
        <v>87</v>
      </c>
      <c r="D20" s="2">
        <f t="shared" ref="D20:D58" si="9">$D$18</f>
        <v>11</v>
      </c>
      <c r="E20" t="str">
        <f t="shared" ref="E20:E58" si="10">A20&amp;B20&amp;C20&amp;D20</f>
        <v>F15=11</v>
      </c>
      <c r="G20" s="18" t="s">
        <v>48</v>
      </c>
      <c r="H20" s="2">
        <v>19</v>
      </c>
      <c r="I20" s="2" t="s">
        <v>87</v>
      </c>
      <c r="J20" s="2">
        <f t="shared" si="0"/>
        <v>11</v>
      </c>
      <c r="K20" t="str">
        <f t="shared" si="1"/>
        <v>F19=11</v>
      </c>
      <c r="M20" s="18" t="s">
        <v>48</v>
      </c>
      <c r="N20" s="2">
        <v>23</v>
      </c>
      <c r="O20" s="2" t="s">
        <v>87</v>
      </c>
      <c r="P20" s="2">
        <f t="shared" si="2"/>
        <v>11</v>
      </c>
      <c r="Q20" t="str">
        <f t="shared" si="3"/>
        <v>F23=11</v>
      </c>
      <c r="S20" t="s">
        <v>52</v>
      </c>
      <c r="T20">
        <v>13</v>
      </c>
      <c r="U20" t="s">
        <v>87</v>
      </c>
      <c r="V20" t="str">
        <f t="shared" ref="V20:V26" si="11">$X$17</f>
        <v>"Champ 1"</v>
      </c>
      <c r="W20" t="str">
        <f t="shared" ref="W20:W26" si="12">S20&amp;T20&amp;U20&amp;V20</f>
        <v>J13="Champ 1"</v>
      </c>
      <c r="Y20" t="s">
        <v>52</v>
      </c>
      <c r="Z20">
        <v>17</v>
      </c>
      <c r="AA20" t="s">
        <v>87</v>
      </c>
      <c r="AB20" t="str">
        <f t="shared" si="5"/>
        <v>"Champ 1"</v>
      </c>
      <c r="AC20" t="str">
        <f t="shared" si="6"/>
        <v>J17="Champ 1"</v>
      </c>
      <c r="AE20" t="s">
        <v>52</v>
      </c>
      <c r="AF20">
        <v>21</v>
      </c>
      <c r="AG20" t="s">
        <v>87</v>
      </c>
      <c r="AH20" t="str">
        <f t="shared" si="7"/>
        <v>"Champ 1"</v>
      </c>
      <c r="AI20" t="str">
        <f t="shared" si="8"/>
        <v>J21="Champ 1"</v>
      </c>
    </row>
    <row r="21" spans="1:35" x14ac:dyDescent="0.25">
      <c r="A21" s="18" t="s">
        <v>49</v>
      </c>
      <c r="B21" s="2">
        <v>15</v>
      </c>
      <c r="C21" s="2" t="s">
        <v>87</v>
      </c>
      <c r="D21" s="2">
        <f t="shared" si="9"/>
        <v>11</v>
      </c>
      <c r="E21" t="str">
        <f t="shared" si="10"/>
        <v>G15=11</v>
      </c>
      <c r="G21" s="18" t="s">
        <v>49</v>
      </c>
      <c r="H21" s="2">
        <v>19</v>
      </c>
      <c r="I21" s="2" t="s">
        <v>87</v>
      </c>
      <c r="J21" s="2">
        <f t="shared" si="0"/>
        <v>11</v>
      </c>
      <c r="K21" t="str">
        <f t="shared" si="1"/>
        <v>G19=11</v>
      </c>
      <c r="M21" s="18" t="s">
        <v>49</v>
      </c>
      <c r="N21" s="2">
        <v>23</v>
      </c>
      <c r="O21" s="2" t="s">
        <v>87</v>
      </c>
      <c r="P21" s="2">
        <f t="shared" si="2"/>
        <v>11</v>
      </c>
      <c r="Q21" t="str">
        <f t="shared" si="3"/>
        <v>G23=11</v>
      </c>
      <c r="S21" t="s">
        <v>57</v>
      </c>
      <c r="T21">
        <v>13</v>
      </c>
      <c r="U21" t="s">
        <v>87</v>
      </c>
      <c r="V21" t="str">
        <f t="shared" si="11"/>
        <v>"Champ 1"</v>
      </c>
      <c r="W21" t="str">
        <f t="shared" si="12"/>
        <v>O13="Champ 1"</v>
      </c>
      <c r="Y21" t="s">
        <v>57</v>
      </c>
      <c r="Z21">
        <v>17</v>
      </c>
      <c r="AA21" t="s">
        <v>87</v>
      </c>
      <c r="AB21" t="str">
        <f t="shared" si="5"/>
        <v>"Champ 1"</v>
      </c>
      <c r="AC21" t="str">
        <f t="shared" si="6"/>
        <v>O17="Champ 1"</v>
      </c>
      <c r="AE21" t="s">
        <v>57</v>
      </c>
      <c r="AF21">
        <v>21</v>
      </c>
      <c r="AG21" t="s">
        <v>87</v>
      </c>
      <c r="AH21" t="str">
        <f t="shared" si="7"/>
        <v>"Champ 1"</v>
      </c>
      <c r="AI21" t="str">
        <f t="shared" si="8"/>
        <v>O21="Champ 1"</v>
      </c>
    </row>
    <row r="22" spans="1:35" x14ac:dyDescent="0.25">
      <c r="A22" s="18" t="s">
        <v>50</v>
      </c>
      <c r="B22" s="2">
        <v>15</v>
      </c>
      <c r="C22" s="2" t="s">
        <v>87</v>
      </c>
      <c r="D22" s="2">
        <f t="shared" si="9"/>
        <v>11</v>
      </c>
      <c r="E22" t="str">
        <f t="shared" si="10"/>
        <v>H15=11</v>
      </c>
      <c r="G22" s="18" t="s">
        <v>50</v>
      </c>
      <c r="H22" s="2">
        <v>19</v>
      </c>
      <c r="I22" s="2" t="s">
        <v>87</v>
      </c>
      <c r="J22" s="2">
        <f t="shared" si="0"/>
        <v>11</v>
      </c>
      <c r="K22" t="str">
        <f t="shared" si="1"/>
        <v>H19=11</v>
      </c>
      <c r="M22" s="18" t="s">
        <v>50</v>
      </c>
      <c r="N22" s="2">
        <v>23</v>
      </c>
      <c r="O22" s="2" t="s">
        <v>87</v>
      </c>
      <c r="P22" s="2">
        <f t="shared" si="2"/>
        <v>11</v>
      </c>
      <c r="Q22" t="str">
        <f t="shared" si="3"/>
        <v>H23=11</v>
      </c>
      <c r="S22" t="s">
        <v>62</v>
      </c>
      <c r="T22">
        <v>13</v>
      </c>
      <c r="U22" t="s">
        <v>87</v>
      </c>
      <c r="V22" t="str">
        <f t="shared" si="11"/>
        <v>"Champ 1"</v>
      </c>
      <c r="W22" t="str">
        <f t="shared" si="12"/>
        <v>T13="Champ 1"</v>
      </c>
      <c r="Y22" t="s">
        <v>62</v>
      </c>
      <c r="Z22">
        <v>17</v>
      </c>
      <c r="AA22" t="s">
        <v>87</v>
      </c>
      <c r="AB22" t="str">
        <f t="shared" si="5"/>
        <v>"Champ 1"</v>
      </c>
      <c r="AC22" t="str">
        <f t="shared" si="6"/>
        <v>T17="Champ 1"</v>
      </c>
      <c r="AE22" t="s">
        <v>62</v>
      </c>
      <c r="AF22">
        <v>21</v>
      </c>
      <c r="AG22" t="s">
        <v>87</v>
      </c>
      <c r="AH22" t="str">
        <f t="shared" si="7"/>
        <v>"Champ 1"</v>
      </c>
      <c r="AI22" t="str">
        <f t="shared" si="8"/>
        <v>T21="Champ 1"</v>
      </c>
    </row>
    <row r="23" spans="1:35" x14ac:dyDescent="0.25">
      <c r="A23" s="18" t="s">
        <v>51</v>
      </c>
      <c r="B23" s="2">
        <v>15</v>
      </c>
      <c r="C23" s="2" t="s">
        <v>87</v>
      </c>
      <c r="D23" s="2">
        <f t="shared" si="9"/>
        <v>11</v>
      </c>
      <c r="E23" t="str">
        <f t="shared" si="10"/>
        <v>I15=11</v>
      </c>
      <c r="G23" s="18" t="s">
        <v>51</v>
      </c>
      <c r="H23" s="2">
        <v>19</v>
      </c>
      <c r="I23" s="2" t="s">
        <v>87</v>
      </c>
      <c r="J23" s="2">
        <f t="shared" si="0"/>
        <v>11</v>
      </c>
      <c r="K23" t="str">
        <f t="shared" si="1"/>
        <v>I19=11</v>
      </c>
      <c r="M23" s="18" t="s">
        <v>51</v>
      </c>
      <c r="N23" s="2">
        <v>23</v>
      </c>
      <c r="O23" s="2" t="s">
        <v>87</v>
      </c>
      <c r="P23" s="2">
        <f t="shared" si="2"/>
        <v>11</v>
      </c>
      <c r="Q23" t="str">
        <f t="shared" si="3"/>
        <v>I23=11</v>
      </c>
      <c r="S23" t="s">
        <v>67</v>
      </c>
      <c r="T23">
        <v>13</v>
      </c>
      <c r="U23" t="s">
        <v>87</v>
      </c>
      <c r="V23" t="str">
        <f t="shared" si="11"/>
        <v>"Champ 1"</v>
      </c>
      <c r="W23" t="str">
        <f t="shared" si="12"/>
        <v>Y13="Champ 1"</v>
      </c>
      <c r="Y23" t="s">
        <v>67</v>
      </c>
      <c r="Z23">
        <v>17</v>
      </c>
      <c r="AA23" t="s">
        <v>87</v>
      </c>
      <c r="AB23" t="str">
        <f t="shared" si="5"/>
        <v>"Champ 1"</v>
      </c>
      <c r="AC23" t="str">
        <f t="shared" si="6"/>
        <v>Y17="Champ 1"</v>
      </c>
      <c r="AE23" t="s">
        <v>67</v>
      </c>
      <c r="AF23">
        <v>21</v>
      </c>
      <c r="AG23" t="s">
        <v>87</v>
      </c>
      <c r="AH23" t="str">
        <f t="shared" si="7"/>
        <v>"Champ 1"</v>
      </c>
      <c r="AI23" t="str">
        <f t="shared" si="8"/>
        <v>Y21="Champ 1"</v>
      </c>
    </row>
    <row r="24" spans="1:35" x14ac:dyDescent="0.25">
      <c r="A24" s="12" t="s">
        <v>52</v>
      </c>
      <c r="B24" s="2">
        <v>15</v>
      </c>
      <c r="C24" s="2" t="s">
        <v>87</v>
      </c>
      <c r="D24" s="2">
        <f t="shared" si="9"/>
        <v>11</v>
      </c>
      <c r="E24" t="str">
        <f t="shared" si="10"/>
        <v>J15=11</v>
      </c>
      <c r="G24" s="12" t="s">
        <v>52</v>
      </c>
      <c r="H24" s="2">
        <v>19</v>
      </c>
      <c r="I24" s="2" t="s">
        <v>87</v>
      </c>
      <c r="J24" s="2">
        <f t="shared" si="0"/>
        <v>11</v>
      </c>
      <c r="K24" t="str">
        <f t="shared" si="1"/>
        <v>J19=11</v>
      </c>
      <c r="M24" s="12" t="s">
        <v>52</v>
      </c>
      <c r="N24" s="2">
        <v>23</v>
      </c>
      <c r="O24" s="2" t="s">
        <v>87</v>
      </c>
      <c r="P24" s="2">
        <f t="shared" si="2"/>
        <v>11</v>
      </c>
      <c r="Q24" t="str">
        <f t="shared" si="3"/>
        <v>J23=11</v>
      </c>
      <c r="S24" t="s">
        <v>72</v>
      </c>
      <c r="T24">
        <v>13</v>
      </c>
      <c r="U24" t="s">
        <v>87</v>
      </c>
      <c r="V24" t="str">
        <f t="shared" si="11"/>
        <v>"Champ 1"</v>
      </c>
      <c r="W24" t="str">
        <f t="shared" si="12"/>
        <v>AD13="Champ 1"</v>
      </c>
      <c r="Y24" t="s">
        <v>72</v>
      </c>
      <c r="Z24">
        <v>17</v>
      </c>
      <c r="AA24" t="s">
        <v>87</v>
      </c>
      <c r="AB24" t="str">
        <f t="shared" si="5"/>
        <v>"Champ 1"</v>
      </c>
      <c r="AC24" t="str">
        <f t="shared" si="6"/>
        <v>AD17="Champ 1"</v>
      </c>
      <c r="AE24" t="s">
        <v>72</v>
      </c>
      <c r="AF24">
        <v>21</v>
      </c>
      <c r="AG24" t="s">
        <v>87</v>
      </c>
      <c r="AH24" t="str">
        <f t="shared" si="7"/>
        <v>"Champ 1"</v>
      </c>
      <c r="AI24" t="str">
        <f t="shared" si="8"/>
        <v>AD21="Champ 1"</v>
      </c>
    </row>
    <row r="25" spans="1:35" x14ac:dyDescent="0.25">
      <c r="A25" s="12" t="s">
        <v>53</v>
      </c>
      <c r="B25" s="2">
        <v>15</v>
      </c>
      <c r="C25" s="2" t="s">
        <v>87</v>
      </c>
      <c r="D25" s="2">
        <f t="shared" si="9"/>
        <v>11</v>
      </c>
      <c r="E25" t="str">
        <f t="shared" si="10"/>
        <v>K15=11</v>
      </c>
      <c r="G25" s="12" t="s">
        <v>53</v>
      </c>
      <c r="H25" s="2">
        <v>19</v>
      </c>
      <c r="I25" s="2" t="s">
        <v>87</v>
      </c>
      <c r="J25" s="2">
        <f t="shared" si="0"/>
        <v>11</v>
      </c>
      <c r="K25" t="str">
        <f t="shared" si="1"/>
        <v>K19=11</v>
      </c>
      <c r="M25" s="12" t="s">
        <v>53</v>
      </c>
      <c r="N25" s="2">
        <v>23</v>
      </c>
      <c r="O25" s="2" t="s">
        <v>87</v>
      </c>
      <c r="P25" s="2">
        <f t="shared" si="2"/>
        <v>11</v>
      </c>
      <c r="Q25" t="str">
        <f t="shared" si="3"/>
        <v>K23=11</v>
      </c>
      <c r="S25" t="s">
        <v>77</v>
      </c>
      <c r="T25">
        <v>13</v>
      </c>
      <c r="U25" t="s">
        <v>87</v>
      </c>
      <c r="V25" t="str">
        <f t="shared" si="11"/>
        <v>"Champ 1"</v>
      </c>
      <c r="W25" t="str">
        <f t="shared" si="12"/>
        <v>AI13="Champ 1"</v>
      </c>
      <c r="Y25" t="s">
        <v>77</v>
      </c>
      <c r="Z25">
        <v>17</v>
      </c>
      <c r="AA25" t="s">
        <v>87</v>
      </c>
      <c r="AB25" t="str">
        <f t="shared" si="5"/>
        <v>"Champ 1"</v>
      </c>
      <c r="AC25" t="str">
        <f t="shared" si="6"/>
        <v>AI17="Champ 1"</v>
      </c>
      <c r="AE25" t="s">
        <v>77</v>
      </c>
      <c r="AF25">
        <v>21</v>
      </c>
      <c r="AG25" t="s">
        <v>87</v>
      </c>
      <c r="AH25" t="str">
        <f t="shared" si="7"/>
        <v>"Champ 1"</v>
      </c>
      <c r="AI25" t="str">
        <f t="shared" si="8"/>
        <v>AI21="Champ 1"</v>
      </c>
    </row>
    <row r="26" spans="1:35" x14ac:dyDescent="0.25">
      <c r="A26" s="12" t="s">
        <v>54</v>
      </c>
      <c r="B26" s="2">
        <v>15</v>
      </c>
      <c r="C26" s="2" t="s">
        <v>87</v>
      </c>
      <c r="D26" s="2">
        <f t="shared" si="9"/>
        <v>11</v>
      </c>
      <c r="E26" t="str">
        <f t="shared" si="10"/>
        <v>L15=11</v>
      </c>
      <c r="G26" s="12" t="s">
        <v>54</v>
      </c>
      <c r="H26" s="2">
        <v>19</v>
      </c>
      <c r="I26" s="2" t="s">
        <v>87</v>
      </c>
      <c r="J26" s="2">
        <f t="shared" si="0"/>
        <v>11</v>
      </c>
      <c r="K26" t="str">
        <f t="shared" si="1"/>
        <v>L19=11</v>
      </c>
      <c r="M26" s="12" t="s">
        <v>54</v>
      </c>
      <c r="N26" s="2">
        <v>23</v>
      </c>
      <c r="O26" s="2" t="s">
        <v>87</v>
      </c>
      <c r="P26" s="2">
        <f t="shared" si="2"/>
        <v>11</v>
      </c>
      <c r="Q26" t="str">
        <f t="shared" si="3"/>
        <v>L23=11</v>
      </c>
      <c r="S26" t="s">
        <v>82</v>
      </c>
      <c r="T26">
        <v>13</v>
      </c>
      <c r="U26" t="s">
        <v>87</v>
      </c>
      <c r="V26" t="str">
        <f t="shared" si="11"/>
        <v>"Champ 1"</v>
      </c>
      <c r="W26" t="str">
        <f t="shared" si="12"/>
        <v>AN13="Champ 1"</v>
      </c>
      <c r="Y26" t="s">
        <v>82</v>
      </c>
      <c r="Z26">
        <v>17</v>
      </c>
      <c r="AA26" t="s">
        <v>87</v>
      </c>
      <c r="AB26" t="str">
        <f t="shared" si="5"/>
        <v>"Champ 1"</v>
      </c>
      <c r="AC26" t="str">
        <f t="shared" si="6"/>
        <v>AN17="Champ 1"</v>
      </c>
      <c r="AE26" t="s">
        <v>82</v>
      </c>
      <c r="AF26">
        <v>21</v>
      </c>
      <c r="AG26" t="s">
        <v>87</v>
      </c>
      <c r="AH26" t="str">
        <f t="shared" si="7"/>
        <v>"Champ 1"</v>
      </c>
      <c r="AI26" t="str">
        <f t="shared" si="8"/>
        <v>AN21="Champ 1"</v>
      </c>
    </row>
    <row r="27" spans="1:35" x14ac:dyDescent="0.25">
      <c r="A27" s="12" t="s">
        <v>55</v>
      </c>
      <c r="B27" s="2">
        <v>15</v>
      </c>
      <c r="C27" s="2" t="s">
        <v>87</v>
      </c>
      <c r="D27" s="2">
        <f t="shared" si="9"/>
        <v>11</v>
      </c>
      <c r="E27" t="str">
        <f t="shared" si="10"/>
        <v>M15=11</v>
      </c>
      <c r="G27" s="12" t="s">
        <v>55</v>
      </c>
      <c r="H27" s="2">
        <v>19</v>
      </c>
      <c r="I27" s="2" t="s">
        <v>87</v>
      </c>
      <c r="J27" s="2">
        <f t="shared" si="0"/>
        <v>11</v>
      </c>
      <c r="K27" t="str">
        <f t="shared" si="1"/>
        <v>M19=11</v>
      </c>
      <c r="M27" s="12" t="s">
        <v>55</v>
      </c>
      <c r="N27" s="2">
        <v>23</v>
      </c>
      <c r="O27" s="2" t="s">
        <v>87</v>
      </c>
      <c r="P27" s="2">
        <f t="shared" si="2"/>
        <v>11</v>
      </c>
      <c r="Q27" t="str">
        <f t="shared" si="3"/>
        <v>M23=11</v>
      </c>
    </row>
    <row r="28" spans="1:35" x14ac:dyDescent="0.25">
      <c r="A28" s="12" t="s">
        <v>56</v>
      </c>
      <c r="B28" s="2">
        <v>15</v>
      </c>
      <c r="C28" s="2" t="s">
        <v>87</v>
      </c>
      <c r="D28" s="2">
        <f t="shared" si="9"/>
        <v>11</v>
      </c>
      <c r="E28" t="str">
        <f t="shared" si="10"/>
        <v>N15=11</v>
      </c>
      <c r="G28" s="12" t="s">
        <v>56</v>
      </c>
      <c r="H28" s="2">
        <v>19</v>
      </c>
      <c r="I28" s="2" t="s">
        <v>87</v>
      </c>
      <c r="J28" s="2">
        <f t="shared" si="0"/>
        <v>11</v>
      </c>
      <c r="K28" t="str">
        <f t="shared" si="1"/>
        <v>N19=11</v>
      </c>
      <c r="M28" s="12" t="s">
        <v>56</v>
      </c>
      <c r="N28" s="2">
        <v>23</v>
      </c>
      <c r="O28" s="2" t="s">
        <v>87</v>
      </c>
      <c r="P28" s="2">
        <f t="shared" si="2"/>
        <v>11</v>
      </c>
      <c r="Q28" t="str">
        <f t="shared" si="3"/>
        <v>N23=11</v>
      </c>
    </row>
    <row r="29" spans="1:35" x14ac:dyDescent="0.25">
      <c r="A29" s="18" t="s">
        <v>57</v>
      </c>
      <c r="B29" s="2">
        <v>15</v>
      </c>
      <c r="C29" s="2" t="s">
        <v>87</v>
      </c>
      <c r="D29" s="2">
        <f t="shared" si="9"/>
        <v>11</v>
      </c>
      <c r="E29" t="str">
        <f t="shared" si="10"/>
        <v>O15=11</v>
      </c>
      <c r="G29" s="18" t="s">
        <v>57</v>
      </c>
      <c r="H29" s="2">
        <v>19</v>
      </c>
      <c r="I29" s="2" t="s">
        <v>87</v>
      </c>
      <c r="J29" s="2">
        <f t="shared" si="0"/>
        <v>11</v>
      </c>
      <c r="K29" t="str">
        <f t="shared" si="1"/>
        <v>O19=11</v>
      </c>
      <c r="M29" s="18" t="s">
        <v>57</v>
      </c>
      <c r="N29" s="2">
        <v>23</v>
      </c>
      <c r="O29" s="2" t="s">
        <v>87</v>
      </c>
      <c r="P29" s="2">
        <f t="shared" si="2"/>
        <v>11</v>
      </c>
      <c r="Q29" t="str">
        <f t="shared" si="3"/>
        <v>O23=11</v>
      </c>
    </row>
    <row r="30" spans="1:35" x14ac:dyDescent="0.25">
      <c r="A30" s="18" t="s">
        <v>58</v>
      </c>
      <c r="B30" s="2">
        <v>15</v>
      </c>
      <c r="C30" s="2" t="s">
        <v>87</v>
      </c>
      <c r="D30" s="2">
        <f t="shared" si="9"/>
        <v>11</v>
      </c>
      <c r="E30" t="str">
        <f t="shared" si="10"/>
        <v>P15=11</v>
      </c>
      <c r="G30" s="18" t="s">
        <v>58</v>
      </c>
      <c r="H30" s="2">
        <v>19</v>
      </c>
      <c r="I30" s="2" t="s">
        <v>87</v>
      </c>
      <c r="J30" s="2">
        <f t="shared" si="0"/>
        <v>11</v>
      </c>
      <c r="K30" t="str">
        <f t="shared" si="1"/>
        <v>P19=11</v>
      </c>
      <c r="M30" s="18" t="s">
        <v>58</v>
      </c>
      <c r="N30" s="2">
        <v>23</v>
      </c>
      <c r="O30" s="2" t="s">
        <v>87</v>
      </c>
      <c r="P30" s="2">
        <f t="shared" si="2"/>
        <v>11</v>
      </c>
      <c r="Q30" t="str">
        <f t="shared" si="3"/>
        <v>P23=11</v>
      </c>
    </row>
    <row r="31" spans="1:35" x14ac:dyDescent="0.25">
      <c r="A31" s="18" t="s">
        <v>59</v>
      </c>
      <c r="B31" s="2">
        <v>15</v>
      </c>
      <c r="C31" s="2" t="s">
        <v>87</v>
      </c>
      <c r="D31" s="2">
        <f t="shared" si="9"/>
        <v>11</v>
      </c>
      <c r="E31" t="str">
        <f t="shared" si="10"/>
        <v>Q15=11</v>
      </c>
      <c r="G31" s="18" t="s">
        <v>59</v>
      </c>
      <c r="H31" s="2">
        <v>19</v>
      </c>
      <c r="I31" s="2" t="s">
        <v>87</v>
      </c>
      <c r="J31" s="2">
        <f t="shared" si="0"/>
        <v>11</v>
      </c>
      <c r="K31" t="str">
        <f t="shared" si="1"/>
        <v>Q19=11</v>
      </c>
      <c r="M31" s="18" t="s">
        <v>59</v>
      </c>
      <c r="N31" s="2">
        <v>23</v>
      </c>
      <c r="O31" s="2" t="s">
        <v>87</v>
      </c>
      <c r="P31" s="2">
        <f t="shared" si="2"/>
        <v>11</v>
      </c>
      <c r="Q31" t="str">
        <f t="shared" si="3"/>
        <v>Q23=11</v>
      </c>
    </row>
    <row r="32" spans="1:35" x14ac:dyDescent="0.25">
      <c r="A32" s="18" t="s">
        <v>60</v>
      </c>
      <c r="B32" s="2">
        <v>15</v>
      </c>
      <c r="C32" s="2" t="s">
        <v>87</v>
      </c>
      <c r="D32" s="2">
        <f t="shared" si="9"/>
        <v>11</v>
      </c>
      <c r="E32" t="str">
        <f t="shared" si="10"/>
        <v>R15=11</v>
      </c>
      <c r="G32" s="18" t="s">
        <v>60</v>
      </c>
      <c r="H32" s="2">
        <v>19</v>
      </c>
      <c r="I32" s="2" t="s">
        <v>87</v>
      </c>
      <c r="J32" s="2">
        <f t="shared" si="0"/>
        <v>11</v>
      </c>
      <c r="K32" t="str">
        <f t="shared" si="1"/>
        <v>R19=11</v>
      </c>
      <c r="M32" s="18" t="s">
        <v>60</v>
      </c>
      <c r="N32" s="2">
        <v>23</v>
      </c>
      <c r="O32" s="2" t="s">
        <v>87</v>
      </c>
      <c r="P32" s="2">
        <f t="shared" si="2"/>
        <v>11</v>
      </c>
      <c r="Q32" t="str">
        <f t="shared" si="3"/>
        <v>R23=11</v>
      </c>
    </row>
    <row r="33" spans="1:17" x14ac:dyDescent="0.25">
      <c r="A33" s="18" t="s">
        <v>61</v>
      </c>
      <c r="B33" s="2">
        <v>15</v>
      </c>
      <c r="C33" s="2" t="s">
        <v>87</v>
      </c>
      <c r="D33" s="2">
        <f t="shared" si="9"/>
        <v>11</v>
      </c>
      <c r="E33" t="str">
        <f t="shared" si="10"/>
        <v>S15=11</v>
      </c>
      <c r="G33" s="18" t="s">
        <v>61</v>
      </c>
      <c r="H33" s="2">
        <v>19</v>
      </c>
      <c r="I33" s="2" t="s">
        <v>87</v>
      </c>
      <c r="J33" s="2">
        <f t="shared" si="0"/>
        <v>11</v>
      </c>
      <c r="K33" t="str">
        <f t="shared" si="1"/>
        <v>S19=11</v>
      </c>
      <c r="M33" s="18" t="s">
        <v>61</v>
      </c>
      <c r="N33" s="2">
        <v>23</v>
      </c>
      <c r="O33" s="2" t="s">
        <v>87</v>
      </c>
      <c r="P33" s="2">
        <f t="shared" si="2"/>
        <v>11</v>
      </c>
      <c r="Q33" t="str">
        <f t="shared" si="3"/>
        <v>S23=11</v>
      </c>
    </row>
    <row r="34" spans="1:17" x14ac:dyDescent="0.25">
      <c r="A34" s="12" t="s">
        <v>62</v>
      </c>
      <c r="B34" s="2">
        <v>15</v>
      </c>
      <c r="C34" s="2" t="s">
        <v>87</v>
      </c>
      <c r="D34" s="2">
        <f t="shared" si="9"/>
        <v>11</v>
      </c>
      <c r="E34" t="str">
        <f t="shared" si="10"/>
        <v>T15=11</v>
      </c>
      <c r="G34" s="12" t="s">
        <v>62</v>
      </c>
      <c r="H34" s="2">
        <v>19</v>
      </c>
      <c r="I34" s="2" t="s">
        <v>87</v>
      </c>
      <c r="J34" s="2">
        <f t="shared" si="0"/>
        <v>11</v>
      </c>
      <c r="K34" t="str">
        <f t="shared" si="1"/>
        <v>T19=11</v>
      </c>
      <c r="M34" s="12" t="s">
        <v>62</v>
      </c>
      <c r="N34" s="2">
        <v>23</v>
      </c>
      <c r="O34" s="2" t="s">
        <v>87</v>
      </c>
      <c r="P34" s="2">
        <f t="shared" si="2"/>
        <v>11</v>
      </c>
      <c r="Q34" t="str">
        <f t="shared" si="3"/>
        <v>T23=11</v>
      </c>
    </row>
    <row r="35" spans="1:17" x14ac:dyDescent="0.25">
      <c r="A35" s="12" t="s">
        <v>63</v>
      </c>
      <c r="B35" s="2">
        <v>15</v>
      </c>
      <c r="C35" s="2" t="s">
        <v>87</v>
      </c>
      <c r="D35" s="2">
        <f t="shared" si="9"/>
        <v>11</v>
      </c>
      <c r="E35" t="str">
        <f t="shared" si="10"/>
        <v>U15=11</v>
      </c>
      <c r="G35" s="12" t="s">
        <v>63</v>
      </c>
      <c r="H35" s="2">
        <v>19</v>
      </c>
      <c r="I35" s="2" t="s">
        <v>87</v>
      </c>
      <c r="J35" s="2">
        <f t="shared" si="0"/>
        <v>11</v>
      </c>
      <c r="K35" t="str">
        <f t="shared" si="1"/>
        <v>U19=11</v>
      </c>
      <c r="M35" s="12" t="s">
        <v>63</v>
      </c>
      <c r="N35" s="2">
        <v>23</v>
      </c>
      <c r="O35" s="2" t="s">
        <v>87</v>
      </c>
      <c r="P35" s="2">
        <f t="shared" si="2"/>
        <v>11</v>
      </c>
      <c r="Q35" t="str">
        <f t="shared" si="3"/>
        <v>U23=11</v>
      </c>
    </row>
    <row r="36" spans="1:17" x14ac:dyDescent="0.25">
      <c r="A36" s="12" t="s">
        <v>64</v>
      </c>
      <c r="B36" s="2">
        <v>15</v>
      </c>
      <c r="C36" s="2" t="s">
        <v>87</v>
      </c>
      <c r="D36" s="2">
        <f t="shared" si="9"/>
        <v>11</v>
      </c>
      <c r="E36" t="str">
        <f t="shared" si="10"/>
        <v>V15=11</v>
      </c>
      <c r="G36" s="12" t="s">
        <v>64</v>
      </c>
      <c r="H36" s="2">
        <v>19</v>
      </c>
      <c r="I36" s="2" t="s">
        <v>87</v>
      </c>
      <c r="J36" s="2">
        <f t="shared" si="0"/>
        <v>11</v>
      </c>
      <c r="K36" t="str">
        <f t="shared" si="1"/>
        <v>V19=11</v>
      </c>
      <c r="M36" s="12" t="s">
        <v>64</v>
      </c>
      <c r="N36" s="2">
        <v>23</v>
      </c>
      <c r="O36" s="2" t="s">
        <v>87</v>
      </c>
      <c r="P36" s="2">
        <f t="shared" si="2"/>
        <v>11</v>
      </c>
      <c r="Q36" t="str">
        <f t="shared" si="3"/>
        <v>V23=11</v>
      </c>
    </row>
    <row r="37" spans="1:17" x14ac:dyDescent="0.25">
      <c r="A37" s="12" t="s">
        <v>65</v>
      </c>
      <c r="B37" s="2">
        <v>15</v>
      </c>
      <c r="C37" s="2" t="s">
        <v>87</v>
      </c>
      <c r="D37" s="2">
        <f t="shared" si="9"/>
        <v>11</v>
      </c>
      <c r="E37" t="str">
        <f t="shared" si="10"/>
        <v>W15=11</v>
      </c>
      <c r="G37" s="12" t="s">
        <v>65</v>
      </c>
      <c r="H37" s="2">
        <v>19</v>
      </c>
      <c r="I37" s="2" t="s">
        <v>87</v>
      </c>
      <c r="J37" s="2">
        <f t="shared" si="0"/>
        <v>11</v>
      </c>
      <c r="K37" t="str">
        <f t="shared" si="1"/>
        <v>W19=11</v>
      </c>
      <c r="M37" s="12" t="s">
        <v>65</v>
      </c>
      <c r="N37" s="2">
        <v>23</v>
      </c>
      <c r="O37" s="2" t="s">
        <v>87</v>
      </c>
      <c r="P37" s="2">
        <f t="shared" si="2"/>
        <v>11</v>
      </c>
      <c r="Q37" t="str">
        <f t="shared" si="3"/>
        <v>W23=11</v>
      </c>
    </row>
    <row r="38" spans="1:17" x14ac:dyDescent="0.25">
      <c r="A38" s="12" t="s">
        <v>66</v>
      </c>
      <c r="B38" s="2">
        <v>15</v>
      </c>
      <c r="C38" s="2" t="s">
        <v>87</v>
      </c>
      <c r="D38" s="2">
        <f t="shared" si="9"/>
        <v>11</v>
      </c>
      <c r="E38" t="str">
        <f t="shared" si="10"/>
        <v>X15=11</v>
      </c>
      <c r="G38" s="12" t="s">
        <v>66</v>
      </c>
      <c r="H38" s="2">
        <v>19</v>
      </c>
      <c r="I38" s="2" t="s">
        <v>87</v>
      </c>
      <c r="J38" s="2">
        <f t="shared" si="0"/>
        <v>11</v>
      </c>
      <c r="K38" t="str">
        <f t="shared" si="1"/>
        <v>X19=11</v>
      </c>
      <c r="M38" s="12" t="s">
        <v>66</v>
      </c>
      <c r="N38" s="2">
        <v>23</v>
      </c>
      <c r="O38" s="2" t="s">
        <v>87</v>
      </c>
      <c r="P38" s="2">
        <f t="shared" si="2"/>
        <v>11</v>
      </c>
      <c r="Q38" t="str">
        <f t="shared" si="3"/>
        <v>X23=11</v>
      </c>
    </row>
    <row r="39" spans="1:17" x14ac:dyDescent="0.25">
      <c r="A39" s="18" t="s">
        <v>67</v>
      </c>
      <c r="B39" s="2">
        <v>15</v>
      </c>
      <c r="C39" s="2" t="s">
        <v>87</v>
      </c>
      <c r="D39" s="2">
        <f t="shared" si="9"/>
        <v>11</v>
      </c>
      <c r="E39" t="str">
        <f t="shared" si="10"/>
        <v>Y15=11</v>
      </c>
      <c r="G39" s="18" t="s">
        <v>67</v>
      </c>
      <c r="H39" s="2">
        <v>19</v>
      </c>
      <c r="I39" s="2" t="s">
        <v>87</v>
      </c>
      <c r="J39" s="2">
        <f t="shared" si="0"/>
        <v>11</v>
      </c>
      <c r="K39" t="str">
        <f t="shared" si="1"/>
        <v>Y19=11</v>
      </c>
      <c r="M39" s="18" t="s">
        <v>67</v>
      </c>
      <c r="N39" s="2">
        <v>23</v>
      </c>
      <c r="O39" s="2" t="s">
        <v>87</v>
      </c>
      <c r="P39" s="2">
        <f t="shared" si="2"/>
        <v>11</v>
      </c>
      <c r="Q39" t="str">
        <f t="shared" si="3"/>
        <v>Y23=11</v>
      </c>
    </row>
    <row r="40" spans="1:17" x14ac:dyDescent="0.25">
      <c r="A40" s="18" t="s">
        <v>68</v>
      </c>
      <c r="B40" s="2">
        <v>15</v>
      </c>
      <c r="C40" s="2" t="s">
        <v>87</v>
      </c>
      <c r="D40" s="2">
        <f t="shared" si="9"/>
        <v>11</v>
      </c>
      <c r="E40" t="str">
        <f t="shared" si="10"/>
        <v>Z15=11</v>
      </c>
      <c r="G40" s="18" t="s">
        <v>68</v>
      </c>
      <c r="H40" s="2">
        <v>19</v>
      </c>
      <c r="I40" s="2" t="s">
        <v>87</v>
      </c>
      <c r="J40" s="2">
        <f t="shared" si="0"/>
        <v>11</v>
      </c>
      <c r="K40" t="str">
        <f t="shared" si="1"/>
        <v>Z19=11</v>
      </c>
      <c r="M40" s="18" t="s">
        <v>68</v>
      </c>
      <c r="N40" s="2">
        <v>23</v>
      </c>
      <c r="O40" s="2" t="s">
        <v>87</v>
      </c>
      <c r="P40" s="2">
        <f t="shared" si="2"/>
        <v>11</v>
      </c>
      <c r="Q40" t="str">
        <f t="shared" si="3"/>
        <v>Z23=11</v>
      </c>
    </row>
    <row r="41" spans="1:17" x14ac:dyDescent="0.25">
      <c r="A41" s="18" t="s">
        <v>69</v>
      </c>
      <c r="B41" s="2">
        <v>15</v>
      </c>
      <c r="C41" s="2" t="s">
        <v>87</v>
      </c>
      <c r="D41" s="2">
        <f t="shared" si="9"/>
        <v>11</v>
      </c>
      <c r="E41" t="str">
        <f t="shared" si="10"/>
        <v>AA15=11</v>
      </c>
      <c r="G41" s="18" t="s">
        <v>69</v>
      </c>
      <c r="H41" s="2">
        <v>19</v>
      </c>
      <c r="I41" s="2" t="s">
        <v>87</v>
      </c>
      <c r="J41" s="2">
        <f t="shared" si="0"/>
        <v>11</v>
      </c>
      <c r="K41" t="str">
        <f t="shared" si="1"/>
        <v>AA19=11</v>
      </c>
      <c r="M41" s="18" t="s">
        <v>69</v>
      </c>
      <c r="N41" s="2">
        <v>23</v>
      </c>
      <c r="O41" s="2" t="s">
        <v>87</v>
      </c>
      <c r="P41" s="2">
        <f t="shared" si="2"/>
        <v>11</v>
      </c>
      <c r="Q41" t="str">
        <f t="shared" si="3"/>
        <v>AA23=11</v>
      </c>
    </row>
    <row r="42" spans="1:17" x14ac:dyDescent="0.25">
      <c r="A42" s="18" t="s">
        <v>70</v>
      </c>
      <c r="B42" s="2">
        <v>15</v>
      </c>
      <c r="C42" s="2" t="s">
        <v>87</v>
      </c>
      <c r="D42" s="2">
        <f t="shared" si="9"/>
        <v>11</v>
      </c>
      <c r="E42" t="str">
        <f t="shared" si="10"/>
        <v>AB15=11</v>
      </c>
      <c r="G42" s="18" t="s">
        <v>70</v>
      </c>
      <c r="H42" s="2">
        <v>19</v>
      </c>
      <c r="I42" s="2" t="s">
        <v>87</v>
      </c>
      <c r="J42" s="2">
        <f t="shared" si="0"/>
        <v>11</v>
      </c>
      <c r="K42" t="str">
        <f t="shared" si="1"/>
        <v>AB19=11</v>
      </c>
      <c r="M42" s="18" t="s">
        <v>70</v>
      </c>
      <c r="N42" s="2">
        <v>23</v>
      </c>
      <c r="O42" s="2" t="s">
        <v>87</v>
      </c>
      <c r="P42" s="2">
        <f t="shared" si="2"/>
        <v>11</v>
      </c>
      <c r="Q42" t="str">
        <f t="shared" si="3"/>
        <v>AB23=11</v>
      </c>
    </row>
    <row r="43" spans="1:17" x14ac:dyDescent="0.25">
      <c r="A43" s="18" t="s">
        <v>71</v>
      </c>
      <c r="B43" s="2">
        <v>15</v>
      </c>
      <c r="C43" s="2" t="s">
        <v>87</v>
      </c>
      <c r="D43" s="2">
        <f t="shared" si="9"/>
        <v>11</v>
      </c>
      <c r="E43" t="str">
        <f t="shared" si="10"/>
        <v>AC15=11</v>
      </c>
      <c r="G43" s="18" t="s">
        <v>71</v>
      </c>
      <c r="H43" s="2">
        <v>19</v>
      </c>
      <c r="I43" s="2" t="s">
        <v>87</v>
      </c>
      <c r="J43" s="2">
        <f t="shared" si="0"/>
        <v>11</v>
      </c>
      <c r="K43" t="str">
        <f t="shared" si="1"/>
        <v>AC19=11</v>
      </c>
      <c r="M43" s="18" t="s">
        <v>71</v>
      </c>
      <c r="N43" s="2">
        <v>23</v>
      </c>
      <c r="O43" s="2" t="s">
        <v>87</v>
      </c>
      <c r="P43" s="2">
        <f t="shared" si="2"/>
        <v>11</v>
      </c>
      <c r="Q43" t="str">
        <f t="shared" si="3"/>
        <v>AC23=11</v>
      </c>
    </row>
    <row r="44" spans="1:17" x14ac:dyDescent="0.25">
      <c r="A44" s="12" t="s">
        <v>72</v>
      </c>
      <c r="B44" s="2">
        <v>15</v>
      </c>
      <c r="C44" s="2" t="s">
        <v>87</v>
      </c>
      <c r="D44" s="2">
        <f t="shared" si="9"/>
        <v>11</v>
      </c>
      <c r="E44" t="str">
        <f t="shared" si="10"/>
        <v>AD15=11</v>
      </c>
      <c r="G44" s="12" t="s">
        <v>72</v>
      </c>
      <c r="H44" s="2">
        <v>19</v>
      </c>
      <c r="I44" s="2" t="s">
        <v>87</v>
      </c>
      <c r="J44" s="2">
        <f t="shared" si="0"/>
        <v>11</v>
      </c>
      <c r="K44" t="str">
        <f t="shared" si="1"/>
        <v>AD19=11</v>
      </c>
      <c r="M44" s="12" t="s">
        <v>72</v>
      </c>
      <c r="N44" s="2">
        <v>23</v>
      </c>
      <c r="O44" s="2" t="s">
        <v>87</v>
      </c>
      <c r="P44" s="2">
        <f t="shared" si="2"/>
        <v>11</v>
      </c>
      <c r="Q44" t="str">
        <f t="shared" si="3"/>
        <v>AD23=11</v>
      </c>
    </row>
    <row r="45" spans="1:17" x14ac:dyDescent="0.25">
      <c r="A45" s="12" t="s">
        <v>73</v>
      </c>
      <c r="B45" s="2">
        <v>15</v>
      </c>
      <c r="C45" s="2" t="s">
        <v>87</v>
      </c>
      <c r="D45" s="2">
        <f t="shared" si="9"/>
        <v>11</v>
      </c>
      <c r="E45" t="str">
        <f t="shared" si="10"/>
        <v>AE15=11</v>
      </c>
      <c r="G45" s="12" t="s">
        <v>73</v>
      </c>
      <c r="H45" s="2">
        <v>19</v>
      </c>
      <c r="I45" s="2" t="s">
        <v>87</v>
      </c>
      <c r="J45" s="2">
        <f t="shared" si="0"/>
        <v>11</v>
      </c>
      <c r="K45" t="str">
        <f t="shared" si="1"/>
        <v>AE19=11</v>
      </c>
      <c r="M45" s="12" t="s">
        <v>73</v>
      </c>
      <c r="N45" s="2">
        <v>23</v>
      </c>
      <c r="O45" s="2" t="s">
        <v>87</v>
      </c>
      <c r="P45" s="2">
        <f t="shared" si="2"/>
        <v>11</v>
      </c>
      <c r="Q45" t="str">
        <f t="shared" si="3"/>
        <v>AE23=11</v>
      </c>
    </row>
    <row r="46" spans="1:17" x14ac:dyDescent="0.25">
      <c r="A46" s="12" t="s">
        <v>74</v>
      </c>
      <c r="B46" s="2">
        <v>15</v>
      </c>
      <c r="C46" s="2" t="s">
        <v>87</v>
      </c>
      <c r="D46" s="2">
        <f t="shared" si="9"/>
        <v>11</v>
      </c>
      <c r="E46" t="str">
        <f t="shared" si="10"/>
        <v>AF15=11</v>
      </c>
      <c r="G46" s="12" t="s">
        <v>74</v>
      </c>
      <c r="H46" s="2">
        <v>19</v>
      </c>
      <c r="I46" s="2" t="s">
        <v>87</v>
      </c>
      <c r="J46" s="2">
        <f t="shared" si="0"/>
        <v>11</v>
      </c>
      <c r="K46" t="str">
        <f t="shared" si="1"/>
        <v>AF19=11</v>
      </c>
      <c r="M46" s="12" t="s">
        <v>74</v>
      </c>
      <c r="N46" s="2">
        <v>23</v>
      </c>
      <c r="O46" s="2" t="s">
        <v>87</v>
      </c>
      <c r="P46" s="2">
        <f t="shared" si="2"/>
        <v>11</v>
      </c>
      <c r="Q46" t="str">
        <f t="shared" si="3"/>
        <v>AF23=11</v>
      </c>
    </row>
    <row r="47" spans="1:17" x14ac:dyDescent="0.25">
      <c r="A47" s="12" t="s">
        <v>75</v>
      </c>
      <c r="B47" s="2">
        <v>15</v>
      </c>
      <c r="C47" s="2" t="s">
        <v>87</v>
      </c>
      <c r="D47" s="2">
        <f t="shared" si="9"/>
        <v>11</v>
      </c>
      <c r="E47" t="str">
        <f t="shared" si="10"/>
        <v>AG15=11</v>
      </c>
      <c r="G47" s="12" t="s">
        <v>75</v>
      </c>
      <c r="H47" s="2">
        <v>19</v>
      </c>
      <c r="I47" s="2" t="s">
        <v>87</v>
      </c>
      <c r="J47" s="2">
        <f t="shared" si="0"/>
        <v>11</v>
      </c>
      <c r="K47" t="str">
        <f t="shared" si="1"/>
        <v>AG19=11</v>
      </c>
      <c r="M47" s="12" t="s">
        <v>75</v>
      </c>
      <c r="N47" s="2">
        <v>23</v>
      </c>
      <c r="O47" s="2" t="s">
        <v>87</v>
      </c>
      <c r="P47" s="2">
        <f t="shared" si="2"/>
        <v>11</v>
      </c>
      <c r="Q47" t="str">
        <f t="shared" si="3"/>
        <v>AG23=11</v>
      </c>
    </row>
    <row r="48" spans="1:17" x14ac:dyDescent="0.25">
      <c r="A48" s="12" t="s">
        <v>76</v>
      </c>
      <c r="B48" s="2">
        <v>15</v>
      </c>
      <c r="C48" s="2" t="s">
        <v>87</v>
      </c>
      <c r="D48" s="2">
        <f t="shared" si="9"/>
        <v>11</v>
      </c>
      <c r="E48" t="str">
        <f t="shared" si="10"/>
        <v>AH15=11</v>
      </c>
      <c r="G48" s="12" t="s">
        <v>76</v>
      </c>
      <c r="H48" s="2">
        <v>19</v>
      </c>
      <c r="I48" s="2" t="s">
        <v>87</v>
      </c>
      <c r="J48" s="2">
        <f t="shared" si="0"/>
        <v>11</v>
      </c>
      <c r="K48" t="str">
        <f t="shared" si="1"/>
        <v>AH19=11</v>
      </c>
      <c r="M48" s="12" t="s">
        <v>76</v>
      </c>
      <c r="N48" s="2">
        <v>23</v>
      </c>
      <c r="O48" s="2" t="s">
        <v>87</v>
      </c>
      <c r="P48" s="2">
        <f t="shared" si="2"/>
        <v>11</v>
      </c>
      <c r="Q48" t="str">
        <f t="shared" si="3"/>
        <v>AH23=11</v>
      </c>
    </row>
    <row r="49" spans="1:30" x14ac:dyDescent="0.25">
      <c r="A49" s="21" t="s">
        <v>77</v>
      </c>
      <c r="B49" s="2">
        <v>15</v>
      </c>
      <c r="C49" s="2" t="s">
        <v>87</v>
      </c>
      <c r="D49" s="2">
        <f t="shared" si="9"/>
        <v>11</v>
      </c>
      <c r="E49" t="str">
        <f t="shared" si="10"/>
        <v>AI15=11</v>
      </c>
      <c r="G49" s="21" t="s">
        <v>77</v>
      </c>
      <c r="H49" s="2">
        <v>19</v>
      </c>
      <c r="I49" s="2" t="s">
        <v>87</v>
      </c>
      <c r="J49" s="2">
        <f t="shared" si="0"/>
        <v>11</v>
      </c>
      <c r="K49" t="str">
        <f t="shared" si="1"/>
        <v>AI19=11</v>
      </c>
      <c r="M49" s="21" t="s">
        <v>77</v>
      </c>
      <c r="N49" s="2">
        <v>23</v>
      </c>
      <c r="O49" s="2" t="s">
        <v>87</v>
      </c>
      <c r="P49" s="2">
        <f t="shared" si="2"/>
        <v>11</v>
      </c>
      <c r="Q49" t="str">
        <f t="shared" si="3"/>
        <v>AI23=11</v>
      </c>
    </row>
    <row r="50" spans="1:30" x14ac:dyDescent="0.25">
      <c r="A50" s="21" t="s">
        <v>78</v>
      </c>
      <c r="B50" s="2">
        <v>15</v>
      </c>
      <c r="C50" s="2" t="s">
        <v>87</v>
      </c>
      <c r="D50" s="2">
        <f t="shared" si="9"/>
        <v>11</v>
      </c>
      <c r="E50" t="str">
        <f t="shared" si="10"/>
        <v>AJ15=11</v>
      </c>
      <c r="G50" s="21" t="s">
        <v>78</v>
      </c>
      <c r="H50" s="2">
        <v>19</v>
      </c>
      <c r="I50" s="2" t="s">
        <v>87</v>
      </c>
      <c r="J50" s="2">
        <f t="shared" si="0"/>
        <v>11</v>
      </c>
      <c r="K50" t="str">
        <f t="shared" si="1"/>
        <v>AJ19=11</v>
      </c>
      <c r="M50" s="21" t="s">
        <v>78</v>
      </c>
      <c r="N50" s="2">
        <v>23</v>
      </c>
      <c r="O50" s="2" t="s">
        <v>87</v>
      </c>
      <c r="P50" s="2">
        <f t="shared" si="2"/>
        <v>11</v>
      </c>
      <c r="Q50" t="str">
        <f t="shared" si="3"/>
        <v>AJ23=11</v>
      </c>
    </row>
    <row r="51" spans="1:30" x14ac:dyDescent="0.25">
      <c r="A51" s="21" t="s">
        <v>79</v>
      </c>
      <c r="B51" s="2">
        <v>15</v>
      </c>
      <c r="C51" s="2" t="s">
        <v>87</v>
      </c>
      <c r="D51" s="2">
        <f t="shared" si="9"/>
        <v>11</v>
      </c>
      <c r="E51" t="str">
        <f t="shared" si="10"/>
        <v>AK15=11</v>
      </c>
      <c r="G51" s="21" t="s">
        <v>79</v>
      </c>
      <c r="H51" s="2">
        <v>19</v>
      </c>
      <c r="I51" s="2" t="s">
        <v>87</v>
      </c>
      <c r="J51" s="2">
        <f t="shared" si="0"/>
        <v>11</v>
      </c>
      <c r="K51" t="str">
        <f t="shared" si="1"/>
        <v>AK19=11</v>
      </c>
      <c r="M51" s="21" t="s">
        <v>79</v>
      </c>
      <c r="N51" s="2">
        <v>23</v>
      </c>
      <c r="O51" s="2" t="s">
        <v>87</v>
      </c>
      <c r="P51" s="2">
        <f t="shared" si="2"/>
        <v>11</v>
      </c>
      <c r="Q51" t="str">
        <f t="shared" si="3"/>
        <v>AK23=11</v>
      </c>
    </row>
    <row r="52" spans="1:30" x14ac:dyDescent="0.25">
      <c r="A52" s="21" t="s">
        <v>80</v>
      </c>
      <c r="B52" s="2">
        <v>15</v>
      </c>
      <c r="C52" s="2" t="s">
        <v>87</v>
      </c>
      <c r="D52" s="2">
        <f t="shared" si="9"/>
        <v>11</v>
      </c>
      <c r="E52" t="str">
        <f t="shared" si="10"/>
        <v>AL15=11</v>
      </c>
      <c r="G52" s="21" t="s">
        <v>80</v>
      </c>
      <c r="H52" s="2">
        <v>19</v>
      </c>
      <c r="I52" s="2" t="s">
        <v>87</v>
      </c>
      <c r="J52" s="2">
        <f t="shared" si="0"/>
        <v>11</v>
      </c>
      <c r="K52" t="str">
        <f t="shared" si="1"/>
        <v>AL19=11</v>
      </c>
      <c r="M52" s="21" t="s">
        <v>80</v>
      </c>
      <c r="N52" s="2">
        <v>23</v>
      </c>
      <c r="O52" s="2" t="s">
        <v>87</v>
      </c>
      <c r="P52" s="2">
        <f t="shared" si="2"/>
        <v>11</v>
      </c>
      <c r="Q52" t="str">
        <f t="shared" si="3"/>
        <v>AL23=11</v>
      </c>
    </row>
    <row r="53" spans="1:30" x14ac:dyDescent="0.25">
      <c r="A53" s="21" t="s">
        <v>81</v>
      </c>
      <c r="B53" s="2">
        <v>15</v>
      </c>
      <c r="C53" s="2" t="s">
        <v>87</v>
      </c>
      <c r="D53" s="2">
        <f t="shared" si="9"/>
        <v>11</v>
      </c>
      <c r="E53" t="str">
        <f t="shared" si="10"/>
        <v>AM15=11</v>
      </c>
      <c r="G53" s="21" t="s">
        <v>81</v>
      </c>
      <c r="H53" s="2">
        <v>19</v>
      </c>
      <c r="I53" s="2" t="s">
        <v>87</v>
      </c>
      <c r="J53" s="2">
        <f t="shared" si="0"/>
        <v>11</v>
      </c>
      <c r="K53" t="str">
        <f t="shared" si="1"/>
        <v>AM19=11</v>
      </c>
      <c r="M53" s="21" t="s">
        <v>81</v>
      </c>
      <c r="N53" s="2">
        <v>23</v>
      </c>
      <c r="O53" s="2" t="s">
        <v>87</v>
      </c>
      <c r="P53" s="2">
        <f t="shared" si="2"/>
        <v>11</v>
      </c>
      <c r="Q53" t="str">
        <f t="shared" si="3"/>
        <v>AM23=11</v>
      </c>
    </row>
    <row r="54" spans="1:30" x14ac:dyDescent="0.25">
      <c r="A54" s="2" t="s">
        <v>82</v>
      </c>
      <c r="B54" s="2">
        <v>15</v>
      </c>
      <c r="C54" s="2" t="s">
        <v>87</v>
      </c>
      <c r="D54" s="2">
        <f t="shared" si="9"/>
        <v>11</v>
      </c>
      <c r="E54" t="str">
        <f t="shared" si="10"/>
        <v>AN15=11</v>
      </c>
      <c r="G54" s="2" t="s">
        <v>82</v>
      </c>
      <c r="H54" s="2">
        <v>19</v>
      </c>
      <c r="I54" s="2" t="s">
        <v>87</v>
      </c>
      <c r="J54" s="2">
        <f t="shared" si="0"/>
        <v>11</v>
      </c>
      <c r="K54" t="str">
        <f t="shared" si="1"/>
        <v>AN19=11</v>
      </c>
      <c r="M54" s="2" t="s">
        <v>82</v>
      </c>
      <c r="N54" s="2">
        <v>23</v>
      </c>
      <c r="O54" s="2" t="s">
        <v>87</v>
      </c>
      <c r="P54" s="2">
        <f t="shared" si="2"/>
        <v>11</v>
      </c>
      <c r="Q54" t="str">
        <f t="shared" si="3"/>
        <v>AN23=11</v>
      </c>
    </row>
    <row r="55" spans="1:30" x14ac:dyDescent="0.25">
      <c r="A55" s="2" t="s">
        <v>83</v>
      </c>
      <c r="B55" s="2">
        <v>15</v>
      </c>
      <c r="C55" s="2" t="s">
        <v>87</v>
      </c>
      <c r="D55" s="2">
        <f t="shared" si="9"/>
        <v>11</v>
      </c>
      <c r="E55" t="str">
        <f t="shared" si="10"/>
        <v>AO15=11</v>
      </c>
      <c r="G55" s="2" t="s">
        <v>83</v>
      </c>
      <c r="H55" s="2">
        <v>19</v>
      </c>
      <c r="I55" s="2" t="s">
        <v>87</v>
      </c>
      <c r="J55" s="2">
        <f t="shared" si="0"/>
        <v>11</v>
      </c>
      <c r="K55" t="str">
        <f t="shared" si="1"/>
        <v>AO19=11</v>
      </c>
      <c r="M55" s="2" t="s">
        <v>83</v>
      </c>
      <c r="N55" s="2">
        <v>23</v>
      </c>
      <c r="O55" s="2" t="s">
        <v>87</v>
      </c>
      <c r="P55" s="2">
        <f t="shared" si="2"/>
        <v>11</v>
      </c>
      <c r="Q55" t="str">
        <f t="shared" si="3"/>
        <v>AO23=11</v>
      </c>
    </row>
    <row r="56" spans="1:30" x14ac:dyDescent="0.25">
      <c r="A56" s="2" t="s">
        <v>84</v>
      </c>
      <c r="B56" s="2">
        <v>15</v>
      </c>
      <c r="C56" s="2" t="s">
        <v>87</v>
      </c>
      <c r="D56" s="2">
        <f t="shared" si="9"/>
        <v>11</v>
      </c>
      <c r="E56" t="str">
        <f t="shared" si="10"/>
        <v>AP15=11</v>
      </c>
      <c r="G56" s="2" t="s">
        <v>84</v>
      </c>
      <c r="H56" s="2">
        <v>19</v>
      </c>
      <c r="I56" s="2" t="s">
        <v>87</v>
      </c>
      <c r="J56" s="2">
        <f t="shared" si="0"/>
        <v>11</v>
      </c>
      <c r="K56" t="str">
        <f t="shared" si="1"/>
        <v>AP19=11</v>
      </c>
      <c r="M56" s="2" t="s">
        <v>84</v>
      </c>
      <c r="N56" s="2">
        <v>23</v>
      </c>
      <c r="O56" s="2" t="s">
        <v>87</v>
      </c>
      <c r="P56" s="2">
        <f t="shared" si="2"/>
        <v>11</v>
      </c>
      <c r="Q56" t="str">
        <f t="shared" si="3"/>
        <v>AP23=11</v>
      </c>
    </row>
    <row r="57" spans="1:30" x14ac:dyDescent="0.25">
      <c r="A57" s="2" t="s">
        <v>85</v>
      </c>
      <c r="B57" s="2">
        <v>15</v>
      </c>
      <c r="C57" s="2" t="s">
        <v>87</v>
      </c>
      <c r="D57" s="2">
        <f t="shared" si="9"/>
        <v>11</v>
      </c>
      <c r="E57" t="str">
        <f t="shared" si="10"/>
        <v>AQ15=11</v>
      </c>
      <c r="G57" s="2" t="s">
        <v>85</v>
      </c>
      <c r="H57" s="2">
        <v>19</v>
      </c>
      <c r="I57" s="2" t="s">
        <v>87</v>
      </c>
      <c r="J57" s="2">
        <f t="shared" si="0"/>
        <v>11</v>
      </c>
      <c r="K57" t="str">
        <f t="shared" si="1"/>
        <v>AQ19=11</v>
      </c>
      <c r="M57" s="2" t="s">
        <v>85</v>
      </c>
      <c r="N57" s="2">
        <v>23</v>
      </c>
      <c r="O57" s="2" t="s">
        <v>87</v>
      </c>
      <c r="P57" s="2">
        <f t="shared" si="2"/>
        <v>11</v>
      </c>
      <c r="Q57" t="str">
        <f t="shared" si="3"/>
        <v>AQ23=11</v>
      </c>
    </row>
    <row r="58" spans="1:30" x14ac:dyDescent="0.25">
      <c r="A58" s="2" t="s">
        <v>86</v>
      </c>
      <c r="B58" s="2">
        <v>15</v>
      </c>
      <c r="C58" s="2" t="s">
        <v>87</v>
      </c>
      <c r="D58" s="2">
        <f t="shared" si="9"/>
        <v>11</v>
      </c>
      <c r="E58" t="str">
        <f t="shared" si="10"/>
        <v>AR15=11</v>
      </c>
      <c r="G58" s="2" t="s">
        <v>86</v>
      </c>
      <c r="H58" s="2">
        <v>19</v>
      </c>
      <c r="I58" s="2" t="s">
        <v>87</v>
      </c>
      <c r="J58" s="2">
        <f t="shared" si="0"/>
        <v>11</v>
      </c>
      <c r="K58" t="str">
        <f t="shared" si="1"/>
        <v>AR19=11</v>
      </c>
      <c r="M58" s="2" t="s">
        <v>86</v>
      </c>
      <c r="N58" s="2">
        <v>23</v>
      </c>
      <c r="O58" s="2" t="s">
        <v>87</v>
      </c>
      <c r="P58" s="2">
        <f t="shared" si="2"/>
        <v>11</v>
      </c>
      <c r="Q58" t="str">
        <f t="shared" si="3"/>
        <v>AR23=11</v>
      </c>
    </row>
    <row r="61" spans="1:30" x14ac:dyDescent="0.25">
      <c r="B61" t="s">
        <v>100</v>
      </c>
    </row>
    <row r="62" spans="1:30" ht="15" customHeight="1" x14ac:dyDescent="0.2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x14ac:dyDescent="0.25">
      <c r="B63" s="11" t="s">
        <v>101</v>
      </c>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5" spans="2:2" x14ac:dyDescent="0.25">
      <c r="B65" t="s">
        <v>102</v>
      </c>
    </row>
    <row r="67" spans="2:2" x14ac:dyDescent="0.25">
      <c r="B67" t="s">
        <v>103</v>
      </c>
    </row>
    <row r="69" spans="2:2" x14ac:dyDescent="0.25">
      <c r="B69" t="s">
        <v>106</v>
      </c>
    </row>
    <row r="73" spans="2:2" x14ac:dyDescent="0.25">
      <c r="B73" t="s">
        <v>107</v>
      </c>
    </row>
    <row r="75" spans="2:2" x14ac:dyDescent="0.25">
      <c r="B75" t="s">
        <v>108</v>
      </c>
    </row>
    <row r="77" spans="2:2" x14ac:dyDescent="0.25">
      <c r="B77" t="s">
        <v>109</v>
      </c>
    </row>
    <row r="80" spans="2:2" x14ac:dyDescent="0.25">
      <c r="B80" t="s">
        <v>110</v>
      </c>
    </row>
    <row r="84" spans="2:2" x14ac:dyDescent="0.25">
      <c r="B84" t="s">
        <v>118</v>
      </c>
    </row>
    <row r="87" spans="2:2" x14ac:dyDescent="0.25">
      <c r="B87" t="s">
        <v>119</v>
      </c>
    </row>
    <row r="90" spans="2:2" x14ac:dyDescent="0.25">
      <c r="B90" t="s">
        <v>120</v>
      </c>
    </row>
    <row r="94" spans="2:2" x14ac:dyDescent="0.25">
      <c r="B94" t="s">
        <v>121</v>
      </c>
    </row>
    <row r="97" spans="2:2" x14ac:dyDescent="0.25">
      <c r="B97" t="s">
        <v>122</v>
      </c>
    </row>
    <row r="100" spans="2:2" x14ac:dyDescent="0.25">
      <c r="B100" t="s">
        <v>123</v>
      </c>
    </row>
    <row r="103" spans="2:2" x14ac:dyDescent="0.25">
      <c r="B103" t="s">
        <v>124</v>
      </c>
    </row>
  </sheetData>
  <mergeCells count="1">
    <mergeCell ref="E15:AG1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Aide</vt:lpstr>
      <vt:lpstr>Prog cycle 4</vt:lpstr>
      <vt:lpstr>Formule MEFC (2)</vt:lpstr>
      <vt:lpstr>Formule MEFC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2017-02-16T12:24:04Z</dcterms:modified>
</cp:coreProperties>
</file>